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1_S\Trimestre4\Investor Report RI\"/>
    </mc:Choice>
  </mc:AlternateContent>
  <xr:revisionPtr revIDLastSave="0" documentId="13_ncr:1_{51F76857-1AF1-427C-8C78-67190D93CB70}"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307" i="8"/>
  <c r="F295"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5" i="8"/>
  <c r="C295" i="8"/>
  <c r="D307" i="8"/>
  <c r="C291" i="8"/>
  <c r="D291" i="8"/>
  <c r="C307" i="8"/>
  <c r="D293"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220" i="8" s="1"/>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<sst xmlns="http://schemas.openxmlformats.org/spreadsheetml/2006/main" count="2976" uniqueCount="1892">
  <si>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</si>
  <si>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</si>
  <si>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</si>
  <si>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</si>
  <si>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</si>
  <si>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</si>
  <si>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</si>
  <si>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</si>
  <si>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</si>
  <si>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</si>
  <si>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</si>
  <si>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</si>
  <si>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</si>
  <si>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</si>
  <si>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</si>
  <si>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</si>
  <si>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</si>
  <si>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</si>
  <si>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</si>
  <si>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</si>
  <si>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</si>
  <si>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</si>
  <si>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</si>
  <si>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</si>
  <si>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</si>
  <si>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</si>
  <si>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</si>
  <si>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</si>
  <si>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</si>
  <si>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</si>
  <si>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</si>
  <si>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</si>
  <si>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</si>
  <si>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</si>
  <si>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</si>
  <si>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</si>
  <si>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</si>
  <si>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</si>
  <si>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</si>
  <si>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</si>
  <si>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</si>
  <si>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</si>
  <si>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</si>
  <si>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</si>
  <si>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</si>
  <si>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</si>
  <si>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</si>
  <si>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</si>
  <si>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</si>
  <si>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</si>
  <si>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</si>
  <si>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</si>
  <si>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</si>
  <si>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</si>
  <si>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</si>
  <si>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</si>
  <si>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</si>
  <si>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</si>
  <si>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</si>
  <si>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</si>
  <si>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</si>
  <si>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</si>
  <si>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</si>
  <si>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</si>
  <si>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</si>
  <si>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</si>
  <si>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</si>
  <si>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</si>
  <si>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</si>
  <si>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</si>
  <si>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</si>
  <si>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</si>
  <si>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</si>
  <si>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</si>
  <si>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</si>
  <si>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</si>
  <si>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</si>
  <si>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</si>
  <si>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</si>
  <si>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</si>
  <si>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</si>
  <si>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</si>
  <si>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</si>
  <si>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</si>
  <si>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</si>
  <si>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</si>
  <si>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</si>
  <si>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</si>
  <si>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</si>
  <si>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</si>
  <si>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</si>
  <si>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</si>
  <si>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</si>
  <si>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</si>
  <si>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</si>
  <si>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</si>
  <si>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</si>
  <si>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</si>
  <si>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</si>
  <si>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</si>
  <si>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</si>
  <si>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</si>
  <si>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</si>
  <si>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</si>
  <si>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</si>
  <si>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</si>
  <si>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</si>
  <si>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</si>
  <si>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</si>
  <si>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</si>
  <si>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</si>
  <si>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</si>
  <si>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</si>
  <si>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</si>
  <si>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</si>
  <si>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</si>
  <si>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</si>
  <si>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</si>
  <si>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</si>
  <si>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</si>
  <si>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</si>
  <si>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</si>
  <si>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</si>
  <si>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</si>
  <si>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</si>
  <si>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</si>
  <si>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</si>
  <si>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</si>
  <si>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</si>
  <si>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</si>
  <si>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</si>
  <si>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</si>
  <si>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</si>
  <si>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</si>
  <si>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</si>
  <si>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</si>
  <si>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</si>
  <si>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</si>
  <si>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</si>
  <si>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</si>
  <si>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</si>
  <si>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</si>
  <si>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</si>
  <si>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</si>
  <si>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</si>
  <si>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</si>
  <si>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</si>
  <si>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</si>
  <si>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</si>
  <si>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</si>
  <si>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</si>
  <si>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</si>
  <si>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</si>
  <si>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</si>
  <si>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</si>
  <si>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</si>
  <si>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</si>
  <si>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</si>
  <si>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</si>
  <si>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</si>
  <si>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</si>
  <si>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</si>
  <si>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</si>
  <si>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</si>
  <si>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</si>
  <si>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</si>
  <si>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</si>
  <si>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</si>
  <si>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</si>
  <si>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</si>
  <si>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</si>
  <si>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</si>
  <si>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</si>
  <si>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</si>
  <si>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</si>
  <si>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</si>
  <si>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</si>
  <si>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</si>
  <si>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</si>
  <si>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</si>
  <si>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</si>
  <si>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</si>
  <si>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</si>
  <si>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</si>
  <si>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</si>
  <si>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</si>
  <si>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</si>
  <si>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</si>
  <si>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</si>
  <si>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</si>
  <si>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</si>
  <si>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</si>
  <si>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</si>
  <si>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</si>
  <si>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</si>
  <si>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</si>
  <si>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</si>
  <si>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</si>
  <si>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</si>
  <si>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</si>
  <si>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</si>
  <si>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</si>
  <si>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</si>
  <si>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</si>
  <si>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</si>
  <si>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</si>
  <si>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</si>
  <si>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</si>
  <si>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</si>
  <si>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</si>
  <si>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</si>
  <si>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</si>
  <si>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</si>
  <si>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</si>
  <si>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</si>
  <si>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</si>
  <si>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</si>
  <si>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</si>
  <si>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</si>
  <si>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</si>
  <si>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</si>
  <si>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</si>
  <si>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</si>
  <si>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</si>
  <si>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</si>
  <si>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</si>
  <si>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</si>
  <si>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</si>
  <si>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</si>
  <si>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</si>
  <si>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</si>
  <si>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</si>
  <si>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</si>
  <si>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</si>
  <si>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</si>
  <si>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</si>
  <si>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</si>
  <si>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</si>
  <si>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</si>
  <si>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</si>
  <si>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</si>
  <si>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</si>
  <si>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</si>
  <si>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</si>
  <si>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</si>
  <si>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</si>
  <si>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</si>
  <si>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</si>
  <si>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</si>
  <si>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</si>
  <si>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</si>
  <si>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</si>
  <si>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</si>
  <si>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</si>
  <si>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</si>
  <si>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</si>
  <si>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</si>
  <si>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</si>
  <si>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</si>
  <si>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</si>
  <si>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</si>
  <si>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</si>
  <si>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</si>
  <si>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</si>
  <si>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</si>
  <si>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</si>
  <si>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</si>
  <si>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</si>
  <si>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</si>
  <si>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</si>
  <si>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</si>
  <si>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</si>
  <si>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</si>
  <si>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</si>
  <si>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</si>
  <si>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</si>
  <si>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</si>
  <si>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</si>
  <si>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</si>
  <si>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</si>
  <si>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</si>
  <si>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</si>
  <si>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</si>
  <si>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</si>
  <si>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</si>
  <si>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</si>
  <si>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</si>
  <si>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</si>
  <si>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</si>
  <si>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</si>
  <si>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</si>
  <si>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</si>
  <si>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</si>
  <si>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</si>
  <si>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</si>
  <si>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</si>
  <si>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</si>
  <si>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</si>
  <si>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</si>
  <si>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</si>
  <si>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</si>
  <si>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</si>
  <si>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</si>
  <si>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</si>
  <si>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</si>
  <si>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</si>
  <si>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</si>
  <si>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</si>
  <si>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</si>
  <si>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</si>
  <si>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</si>
  <si>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</si>
  <si>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</si>
  <si>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</si>
  <si>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</si>
  <si>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</si>
  <si>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</si>
  <si>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</si>
  <si>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</si>
  <si>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</si>
  <si>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</si>
  <si>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</si>
  <si>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</si>
  <si>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</si>
  <si>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</si>
  <si>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</si>
  <si>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</si>
  <si>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</si>
  <si>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</si>
  <si>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</si>
  <si>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</si>
  <si>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</si>
  <si>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</si>
  <si>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</si>
  <si>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</si>
  <si>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</si>
  <si>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</si>
  <si>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</si>
  <si>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</si>
  <si>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</si>
  <si>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</si>
  <si>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</si>
  <si>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</si>
  <si>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</si>
  <si>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</si>
  <si>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</si>
  <si>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</si>
  <si>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</si>
  <si>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</si>
  <si>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</si>
  <si>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</si>
  <si>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</si>
  <si>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</si>
  <si>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</si>
  <si>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</si>
  <si>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</si>
  <si>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</si>
  <si>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</si>
  <si>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</si>
  <si>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</si>
  <si>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</si>
  <si>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</si>
  <si>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</si>
  <si>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</si>
  <si>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</si>
  <si>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</si>
  <si>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</si>
  <si>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</si>
  <si>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</si>
  <si>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</si>
  <si>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</si>
  <si>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</si>
  <si>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</si>
  <si>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</si>
  <si>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</si>
  <si>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</si>
  <si>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</si>
  <si>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</si>
  <si>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</si>
  <si>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</si>
  <si>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</si>
  <si>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</si>
  <si>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</si>
  <si>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</si>
  <si>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</si>
  <si>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</si>
  <si>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</si>
  <si>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</si>
  <si>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</si>
  <si>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</si>
  <si>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</si>
  <si>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</si>
  <si>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</si>
  <si>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</si>
  <si>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</si>
  <si>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</si>
  <si>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</si>
  <si>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</si>
  <si>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</si>
  <si>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</si>
  <si>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</si>
  <si>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</si>
  <si>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</si>
  <si>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</si>
  <si>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</si>
  <si>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</si>
  <si>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</si>
  <si>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</si>
  <si>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</si>
  <si>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</si>
  <si>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</si>
  <si>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</si>
  <si>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</si>
  <si>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</si>
  <si>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</si>
  <si>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</si>
  <si>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</si>
  <si>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</si>
  <si>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</si>
  <si>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</si>
  <si>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</si>
  <si>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</si>
  <si>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</si>
  <si>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</si>
  <si>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</si>
  <si>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</si>
  <si>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</si>
  <si>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</si>
  <si>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</si>
  <si>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</si>
  <si>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</si>
  <si>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</si>
  <si>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</si>
  <si>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</si>
  <si>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</si>
  <si>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</si>
  <si>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</si>
  <si>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</si>
  <si>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</si>
  <si>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</si>
  <si>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</si>
  <si>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</si>
  <si>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</si>
  <si>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</si>
  <si>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</si>
  <si>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</si>
  <si>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</si>
  <si>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</si>
  <si>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</si>
  <si>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</si>
  <si>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</si>
  <si>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</si>
  <si>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</si>
  <si>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</si>
  <si>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</si>
  <si>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</si>
  <si>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</si>
  <si>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</si>
  <si>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</si>
  <si>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</si>
  <si>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</si>
  <si>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</si>
  <si>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</si>
  <si>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</si>
  <si>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</si>
  <si>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</si>
  <si>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</si>
  <si>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</si>
  <si>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</si>
  <si>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</si>
  <si>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</si>
  <si>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</si>
  <si>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</si>
  <si>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</si>
  <si>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</si>
  <si>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</si>
  <si>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</si>
  <si>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</si>
  <si>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</si>
  <si>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</si>
  <si>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</si>
  <si>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</si>
  <si>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</si>
  <si>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</si>
  <si>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</si>
  <si>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</si>
  <si>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</si>
  <si>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</si>
  <si>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</si>
  <si>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</si>
  <si>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</si>
  <si>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</si>
  <si>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</si>
  <si>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</si>
  <si>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</si>
  <si>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</si>
  <si>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</si>
  <si>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</si>
  <si>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</si>
  <si>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</si>
  <si>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</si>
  <si>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</si>
  <si>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</si>
  <si>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</si>
  <si>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</si>
  <si>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</si>
  <si>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</si>
  <si>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</si>
  <si>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</si>
  <si>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</si>
  <si>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</si>
  <si>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</si>
  <si>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</si>
  <si>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</si>
  <si>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</si>
  <si>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</si>
  <si>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</si>
  <si>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</si>
  <si>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</si>
  <si>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</si>
  <si>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</si>
  <si>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</si>
  <si>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</si>
  <si>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</si>
  <si>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</si>
  <si>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</si>
  <si>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</si>
  <si>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</si>
  <si>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</si>
  <si>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</si>
  <si>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</si>
  <si>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</si>
  <si>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</si>
  <si>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</si>
  <si>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</si>
  <si>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</si>
  <si>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</si>
  <si>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</si>
  <si>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</si>
  <si>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</si>
  <si>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</si>
  <si>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</si>
  <si>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</si>
  <si>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</si>
  <si>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</si>
  <si>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</si>
  <si>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</si>
  <si>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</si>
  <si>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</si>
  <si>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</si>
  <si>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</si>
  <si>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</si>
  <si>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</si>
  <si>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</si>
  <si>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</si>
  <si>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</si>
  <si>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</si>
  <si>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</si>
  <si>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</si>
  <si>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</si>
  <si>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</si>
  <si>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</si>
  <si>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</si>
  <si>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</si>
  <si>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</si>
  <si>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</si>
  <si>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</si>
  <si>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</si>
  <si>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</si>
  <si>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</si>
  <si>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</si>
  <si>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</si>
  <si>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</si>
  <si>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</si>
  <si>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</si>
  <si>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</si>
  <si>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</si>
  <si>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</si>
  <si>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</si>
  <si>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</si>
  <si>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</si>
  <si>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</si>
  <si>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</si>
  <si>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</si>
  <si>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</si>
  <si>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</si>
  <si>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</si>
  <si>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</si>
  <si>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</si>
  <si>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</si>
  <si>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</si>
  <si>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</si>
  <si>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</si>
  <si>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</si>
  <si>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</si>
  <si>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</si>
  <si>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</si>
  <si>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</si>
  <si>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</si>
  <si>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</si>
  <si>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</si>
  <si>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</si>
  <si>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</si>
  <si>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</si>
  <si>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</si>
  <si>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</si>
  <si>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</si>
  <si>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</si>
  <si>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</si>
  <si>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</si>
  <si>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</si>
  <si>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</si>
  <si>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</si>
  <si>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</si>
  <si>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</si>
  <si>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</si>
  <si>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</si>
  <si>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</si>
  <si>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</si>
  <si>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</si>
  <si>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</si>
  <si>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</si>
  <si>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</si>
  <si>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</si>
  <si>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</si>
  <si>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</si>
  <si>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</si>
  <si>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</si>
  <si>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</si>
  <si>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</si>
  <si>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</si>
  <si>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</si>
  <si>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</si>
  <si>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</si>
  <si>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</si>
  <si>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</si>
  <si>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</si>
  <si>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</si>
  <si>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</si>
  <si>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</si>
  <si>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</si>
  <si>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</si>
  <si>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</si>
  <si>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</si>
  <si>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</si>
  <si>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</si>
  <si>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</si>
  <si>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</si>
  <si>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</si>
  <si>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</si>
  <si>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</si>
  <si>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</si>
  <si>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</si>
  <si>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</si>
  <si>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</si>
  <si>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</si>
  <si>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</si>
  <si>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</si>
  <si>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</si>
  <si>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</si>
  <si>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</si>
  <si>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</si>
  <si>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</si>
  <si>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</si>
  <si>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</si>
  <si>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</si>
  <si>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</si>
  <si>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</si>
  <si>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</si>
  <si>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</si>
  <si>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</si>
  <si>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</si>
  <si>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</si>
  <si>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</si>
  <si>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</si>
  <si>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</si>
  <si>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</si>
  <si>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</si>
  <si>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</si>
  <si>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</si>
  <si>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</si>
  <si>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</si>
  <si>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</si>
  <si>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</si>
  <si>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</si>
  <si>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</si>
  <si>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</si>
  <si>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</si>
  <si>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</si>
  <si>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</si>
  <si>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</si>
  <si>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</si>
  <si>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</si>
  <si>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</si>
  <si>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</si>
  <si>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</si>
  <si>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</si>
  <si>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</si>
  <si>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</si>
  <si>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</si>
  <si>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</si>
  <si>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</si>
  <si>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</si>
  <si>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</si>
  <si>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</si>
  <si>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</si>
  <si>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</si>
  <si>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</si>
  <si>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</si>
  <si>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</si>
  <si>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</si>
  <si>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</si>
  <si>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</si>
  <si>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</si>
  <si>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</si>
  <si>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</si>
  <si>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</si>
  <si>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</si>
  <si>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</si>
  <si>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</si>
  <si>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</si>
  <si>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</si>
  <si>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</si>
  <si>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</si>
  <si>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</si>
  <si>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</si>
  <si>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</si>
  <si>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</si>
  <si>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</si>
  <si>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</si>
  <si>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</si>
  <si>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</si>
  <si>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</si>
  <si>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</si>
  <si>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</si>
  <si>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</si>
  <si>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</si>
  <si>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</si>
  <si>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</si>
  <si>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</si>
  <si>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</si>
  <si>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</si>
  <si>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</si>
  <si>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</si>
  <si>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</si>
  <si>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</si>
  <si>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</si>
  <si>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</si>
  <si>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</si>
  <si>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</si>
  <si>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</si>
  <si>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</si>
  <si>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</si>
  <si>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</si>
  <si>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</si>
  <si>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</si>
  <si>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</si>
  <si>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</si>
  <si>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</si>
  <si>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</si>
  <si>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</si>
  <si>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</si>
  <si>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</si>
  <si>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</si>
  <si>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</si>
  <si>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</si>
  <si>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</si>
  <si>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</si>
  <si>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</si>
  <si>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</si>
  <si>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</si>
  <si>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</si>
  <si>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</si>
  <si>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</si>
  <si>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</si>
  <si>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</si>
  <si>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</si>
  <si>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</si>
  <si>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</si>
  <si>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</si>
  <si>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</si>
  <si>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</si>
  <si>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</si>
  <si>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</si>
  <si>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</si>
  <si>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</si>
  <si>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</si>
  <si>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</si>
  <si>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</si>
  <si>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</si>
  <si>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</si>
  <si>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</si>
  <si>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</si>
  <si>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</si>
  <si>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</si>
  <si>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</si>
  <si>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</si>
  <si>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</si>
  <si>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</si>
  <si>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</si>
  <si>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</si>
  <si>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</si>
  <si>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</si>
  <si>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</si>
  <si>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</si>
  <si>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</si>
  <si>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</si>
  <si>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</si>
  <si>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</si>
  <si>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</si>
  <si>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</si>
  <si>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</si>
  <si>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</si>
  <si>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</si>
  <si>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</si>
  <si>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</si>
  <si>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</si>
  <si>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</si>
  <si>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</si>
  <si>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</si>
  <si>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</si>
  <si>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</si>
  <si>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</si>
  <si>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</si>
  <si>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</si>
  <si>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</si>
  <si>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</si>
  <si>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</si>
  <si>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</si>
  <si>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</si>
  <si>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</si>
  <si>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</si>
  <si>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</si>
  <si>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</si>
  <si>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</si>
  <si>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</si>
  <si>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</si>
  <si>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</si>
  <si>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</si>
  <si>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</si>
  <si>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</si>
  <si>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</si>
  <si>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</si>
  <si>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</si>
  <si>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</si>
  <si>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</si>
  <si>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</si>
  <si>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</si>
  <si>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</si>
  <si>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</si>
  <si>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</si>
  <si>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</si>
  <si>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</si>
  <si>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</si>
  <si>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</si>
  <si>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</si>
  <si>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</si>
  <si>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</si>
  <si>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</si>
  <si>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</si>
  <si>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</si>
  <si>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</si>
  <si>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</si>
  <si>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</si>
  <si>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</si>
  <si>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</si>
  <si>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</si>
  <si>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</si>
  <si>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</si>
  <si>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</si>
  <si>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</si>
  <si>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</si>
  <si>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</si>
  <si>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</si>
  <si>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</si>
  <si>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</si>
  <si>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</si>
  <si>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</si>
  <si>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</si>
  <si>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</si>
  <si>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</si>
  <si>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</si>
  <si>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</si>
  <si>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</si>
  <si>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</si>
  <si>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</si>
  <si>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</si>
  <si>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</si>
  <si>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</si>
  <si>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</si>
  <si>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</si>
  <si>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</si>
  <si>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</si>
  <si>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</si>
  <si>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</si>
  <si>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</si>
  <si>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</si>
  <si>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</si>
  <si>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</si>
  <si>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</si>
  <si>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</si>
  <si>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</si>
  <si>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</si>
  <si>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</si>
  <si>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</si>
  <si>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</si>
  <si>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</si>
  <si>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</si>
  <si>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</si>
  <si>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</si>
  <si>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</si>
  <si>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</si>
  <si>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</si>
  <si>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</si>
  <si>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</si>
  <si>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</si>
  <si>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</si>
  <si>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</si>
  <si>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</si>
  <si>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</si>
  <si>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</si>
  <si>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</si>
  <si>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</si>
  <si>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</si>
  <si>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</si>
  <si>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</si>
  <si>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</si>
  <si>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</si>
  <si>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</si>
  <si>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</si>
  <si>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</si>
  <si>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</si>
  <si>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</si>
  <si>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</si>
  <si>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</si>
  <si>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</si>
  <si>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</si>
  <si>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</si>
  <si>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</si>
  <si>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</si>
  <si>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</si>
  <si>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</si>
  <si>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</si>
  <si>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</si>
  <si>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</si>
  <si>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</si>
  <si>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</si>
  <si>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</si>
  <si>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</si>
  <si>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</si>
  <si>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</si>
  <si>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</si>
  <si>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</si>
  <si>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</si>
  <si>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</si>
  <si>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</si>
  <si>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</si>
  <si>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</si>
  <si>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</si>
  <si>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</si>
  <si>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</si>
  <si>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</si>
  <si>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</si>
  <si>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</si>
  <si>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</si>
  <si>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</si>
  <si>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</si>
  <si>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</si>
  <si>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</si>
  <si>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</si>
  <si>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</si>
  <si>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</si>
  <si>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</si>
  <si>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</si>
  <si>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</si>
  <si>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</si>
  <si>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</si>
  <si>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</si>
  <si>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</si>
  <si>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</si>
  <si>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</si>
  <si>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</si>
  <si>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</si>
  <si>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</si>
  <si>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</si>
  <si>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</si>
  <si>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</si>
  <si>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</si>
  <si>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</si>
  <si>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</si>
  <si>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</si>
  <si>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</si>
  <si>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</si>
  <si>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</si>
  <si>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</si>
  <si>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</si>
  <si>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</si>
  <si>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</si>
  <si>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</si>
  <si>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</si>
  <si>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</si>
  <si>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</si>
  <si>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</si>
  <si>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</si>
  <si>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</si>
  <si>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</si>
  <si>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</si>
  <si>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</si>
  <si>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</si>
  <si>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</si>
  <si>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</si>
  <si>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</si>
  <si>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</si>
  <si>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</si>
  <si>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</si>
  <si>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</si>
  <si>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</si>
  <si>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</si>
  <si>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</si>
  <si>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</si>
  <si>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</si>
  <si>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</si>
  <si>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</si>
  <si>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</si>
  <si>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</si>
  <si>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</si>
  <si>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</si>
  <si>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</si>
  <si>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</si>
  <si>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</si>
  <si>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</si>
  <si>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</si>
  <si>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</si>
  <si>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</si>
  <si>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</si>
  <si>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</si>
  <si>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</si>
  <si>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</si>
  <si>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</si>
  <si>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</si>
  <si>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</si>
  <si>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</si>
  <si>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</si>
  <si>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</si>
  <si>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</si>
  <si>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</si>
  <si>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</si>
  <si>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</si>
  <si>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</si>
  <si>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</si>
  <si>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</si>
  <si>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</si>
  <si>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</si>
  <si>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</si>
  <si>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</si>
  <si>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</si>
  <si>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</si>
  <si>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</si>
  <si>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</si>
  <si>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</si>
  <si>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</si>
  <si>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</si>
  <si>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</si>
  <si>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</si>
  <si>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</si>
  <si>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</si>
  <si>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</si>
  <si>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</si>
  <si>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</si>
  <si>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</si>
  <si>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</si>
  <si>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</si>
  <si>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</si>
  <si>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</si>
  <si>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</si>
  <si>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</si>
  <si>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</si>
  <si>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</si>
  <si>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</si>
  <si>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</si>
  <si>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</si>
  <si>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</si>
  <si>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</si>
  <si>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</si>
  <si>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</si>
  <si>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</si>
  <si>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</si>
  <si>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</si>
  <si>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</si>
  <si>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</si>
  <si>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</si>
  <si>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</si>
  <si>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</si>
  <si>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</si>
  <si>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</si>
  <si>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</si>
  <si>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</si>
  <si>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</si>
  <si>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</si>
  <si>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</si>
  <si>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</si>
  <si>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</si>
  <si>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</si>
  <si>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</si>
  <si>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</si>
  <si>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</si>
  <si>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</si>
  <si>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</si>
  <si>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</si>
  <si>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</si>
  <si>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</si>
  <si>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</si>
  <si>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</si>
  <si>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</si>
  <si>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</si>
  <si>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</si>
  <si>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</si>
  <si>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</si>
  <si>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</si>
  <si>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</si>
  <si>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</si>
  <si>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</si>
  <si>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</si>
  <si>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</si>
  <si>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</si>
  <si>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</si>
  <si>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</si>
  <si>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</si>
  <si>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</si>
  <si>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</si>
  <si>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</si>
  <si>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</si>
  <si>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</si>
  <si>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</si>
  <si>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</si>
  <si>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</si>
  <si>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</si>
  <si>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</si>
  <si>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</si>
  <si>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</si>
  <si>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</si>
  <si>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</si>
  <si>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</si>
  <si>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</si>
  <si>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</si>
  <si>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</si>
  <si>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</si>
  <si>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</si>
  <si>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</si>
  <si>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</si>
  <si>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</si>
  <si>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</si>
  <si>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</si>
  <si>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</si>
  <si>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</si>
  <si>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</si>
  <si>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</si>
  <si>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</si>
  <si>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</si>
  <si>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</si>
  <si>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</si>
  <si>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</si>
  <si>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</si>
  <si>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</si>
  <si>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</si>
  <si>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</si>
  <si>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</si>
  <si>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</si>
  <si>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</si>
  <si>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</si>
  <si>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</si>
  <si>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</si>
  <si>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</si>
  <si>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</si>
  <si>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</si>
  <si>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</si>
  <si>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</si>
  <si>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</si>
  <si>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</si>
  <si>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</si>
  <si>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</si>
  <si>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</si>
  <si>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</si>
  <si>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</si>
  <si>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</si>
  <si>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</si>
  <si>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</si>
  <si>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</si>
  <si>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</si>
  <si>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</si>
  <si>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</si>
  <si>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</si>
  <si>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</si>
  <si>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</si>
  <si>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</si>
  <si>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</si>
  <si>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</si>
  <si>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</si>
  <si>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</si>
  <si>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</si>
  <si>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</si>
  <si>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</si>
  <si>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</si>
  <si>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</si>
  <si>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</si>
  <si>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</si>
  <si>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</si>
  <si>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</si>
  <si>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</si>
  <si>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</si>
  <si>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</si>
  <si>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</si>
  <si>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</si>
  <si>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</si>
  <si>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</si>
  <si>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</si>
  <si>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</si>
  <si>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</si>
  <si>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</si>
  <si>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</si>
  <si>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</si>
  <si>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</si>
  <si>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</si>
  <si>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</si>
  <si>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</si>
  <si>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</si>
  <si>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</si>
  <si>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</si>
  <si>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</si>
  <si>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</si>
  <si>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</si>
  <si>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</si>
  <si>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</si>
  <si>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</si>
  <si>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</si>
  <si>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</si>
  <si>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</si>
  <si>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</si>
  <si>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</si>
  <si>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</si>
  <si>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</si>
  <si>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</si>
  <si>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</si>
  <si>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</si>
  <si>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</si>
  <si>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</si>
  <si>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</si>
  <si>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</si>
  <si>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</si>
  <si>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</si>
  <si>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</si>
  <si>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</si>
  <si>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</si>
  <si>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</si>
  <si>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</si>
  <si>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</si>
  <si>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</si>
  <si>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</si>
  <si>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</si>
  <si>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</si>
  <si>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</si>
  <si>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</si>
  <si>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</si>
  <si>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</si>
  <si>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</si>
  <si>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</si>
  <si>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</si>
  <si>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</si>
  <si>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</si>
  <si>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</si>
  <si>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</si>
  <si>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</si>
  <si>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</si>
  <si>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</si>
  <si>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</si>
  <si>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</si>
  <si>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</si>
  <si>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</si>
  <si>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</si>
  <si>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</si>
  <si>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</si>
  <si>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</si>
  <si>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</si>
  <si>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</si>
  <si>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</si>
  <si>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</si>
  <si>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</si>
  <si>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</si>
  <si>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</si>
  <si>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</si>
  <si>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</si>
  <si>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</si>
  <si>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</si>
  <si>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</si>
  <si>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</si>
  <si>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</si>
  <si>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</si>
  <si>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</si>
  <si>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</si>
  <si>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</si>
  <si>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</si>
  <si>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</si>
  <si>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</si>
  <si>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</si>
  <si>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</si>
  <si>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</si>
  <si>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</si>
  <si>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</si>
  <si>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</si>
  <si>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</si>
  <si>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</si>
  <si>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</si>
  <si>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</si>
  <si>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</si>
  <si>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</si>
  <si>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</si>
  <si>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</si>
  <si>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</si>
  <si>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</si>
  <si>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</si>
  <si>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</si>
  <si>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</si>
  <si>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</si>
  <si>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</si>
  <si>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</si>
  <si>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</si>
  <si>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</si>
  <si>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</si>
  <si>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</si>
  <si>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</si>
  <si>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</si>
  <si>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</si>
  <si>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</si>
  <si>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</si>
  <si>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</si>
  <si>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</si>
  <si>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</si>
  <si>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</si>
  <si>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</si>
  <si>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</si>
  <si>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</si>
  <si>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</si>
  <si>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</si>
  <si>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</si>
  <si>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</si>
  <si>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</si>
  <si>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</si>
  <si>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</si>
  <si>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</si>
  <si>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</si>
  <si>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</si>
  <si>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</si>
  <si>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</si>
  <si>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</si>
  <si>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</si>
  <si>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</si>
  <si>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</si>
  <si>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</si>
  <si>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</si>
  <si>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</si>
  <si>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</si>
  <si>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</si>
  <si>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</si>
  <si>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</si>
  <si>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</si>
  <si>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</si>
  <si>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</si>
  <si>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</si>
  <si>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</si>
  <si>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</si>
  <si>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</si>
  <si>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</si>
  <si>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</si>
  <si>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</si>
  <si>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</si>
  <si>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</si>
  <si>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</si>
  <si>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</si>
  <si>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</si>
  <si>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</si>
  <si>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</si>
  <si>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</si>
  <si>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</si>
  <si>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</si>
  <si>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</si>
  <si>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</si>
  <si>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</si>
  <si>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</si>
  <si>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</si>
  <si>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</si>
  <si>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</si>
  <si>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</si>
  <si>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</si>
  <si>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</si>
  <si>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</si>
  <si>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</si>
  <si>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</si>
  <si>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</si>
  <si>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</si>
  <si>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</si>
  <si>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</si>
  <si>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</si>
  <si>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</si>
  <si>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</si>
  <si>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</si>
  <si>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</si>
  <si>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</si>
  <si>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</si>
  <si>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</si>
  <si>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</si>
  <si>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</si>
  <si>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</si>
  <si>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</si>
  <si>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</si>
  <si>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</si>
  <si>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</si>
  <si>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</si>
  <si>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</si>
  <si>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</si>
  <si>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</si>
  <si>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</si>
  <si>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</si>
  <si>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</si>
  <si>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</si>
  <si>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</si>
  <si>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</si>
  <si>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</si>
  <si>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</si>
  <si>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</si>
  <si>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</si>
  <si>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</si>
  <si>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</si>
  <si>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</si>
  <si>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</si>
  <si>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</si>
  <si>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</si>
  <si>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</si>
  <si>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</si>
  <si>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</si>
  <si>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</si>
  <si>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</si>
  <si>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</si>
  <si>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</si>
  <si>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</si>
  <si>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</si>
  <si>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</si>
  <si>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</si>
  <si>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</si>
  <si>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</si>
  <si>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</si>
  <si>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</si>
  <si>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</si>
  <si>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</si>
  <si>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</si>
  <si>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</si>
  <si>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</si>
  <si>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</si>
  <si>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</si>
  <si>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</si>
  <si>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</si>
  <si>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</si>
  <si>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</si>
  <si>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</si>
  <si>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</si>
  <si>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</si>
  <si>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</si>
  <si>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</si>
  <si>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</si>
  <si>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</si>
  <si>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</si>
  <si>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</si>
  <si>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</si>
  <si>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</si>
  <si>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</si>
  <si>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</si>
  <si>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</si>
  <si>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</si>
  <si>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</si>
  <si>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</si>
  <si>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</si>
  <si>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</si>
  <si>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</si>
  <si>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</si>
  <si>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</si>
  <si>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</si>
  <si>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</si>
  <si>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</si>
  <si>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</si>
  <si>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</si>
  <si>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</si>
  <si>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</si>
  <si>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</si>
  <si>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</si>
  <si>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</si>
  <si>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</si>
  <si>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</si>
  <si>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</si>
  <si>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</si>
  <si>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</si>
  <si>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</si>
  <si>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</si>
  <si>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</si>
  <si>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</si>
  <si>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</si>
  <si>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</si>
  <si>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</si>
  <si>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</si>
  <si>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</si>
  <si>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</si>
  <si>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</si>
  <si>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</si>
  <si>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</si>
  <si>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</si>
  <si>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</si>
  <si>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</si>
  <si>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</si>
  <si>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</si>
  <si>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</si>
  <si>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</si>
  <si>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</si>
  <si>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</si>
  <si>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</si>
  <si>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</si>
  <si>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</si>
  <si>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</si>
  <si>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</si>
  <si>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</si>
  <si>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</si>
  <si>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</si>
  <si>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</si>
  <si>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</si>
  <si>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</si>
  <si>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</si>
  <si>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</si>
  <si>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</si>
  <si>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</si>
  <si>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</si>
  <si>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</si>
  <si>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</si>
  <si>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</si>
  <si>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</si>
  <si>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</si>
  <si>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</si>
  <si>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</si>
  <si>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</si>
  <si>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</si>
  <si>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</si>
  <si>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</si>
  <si>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</si>
  <si>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</si>
  <si>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</si>
  <si>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</si>
  <si>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</si>
  <si>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</si>
  <si>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</si>
  <si>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</si>
  <si>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</si>
  <si>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</si>
  <si>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</si>
  <si>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</si>
  <si>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</si>
  <si>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</si>
  <si>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</si>
  <si>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</si>
  <si>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</si>
  <si>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</si>
  <si>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</si>
  <si>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</si>
  <si>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</si>
  <si>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</si>
  <si>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</si>
  <si>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</si>
  <si>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</si>
  <si>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</si>
  <si>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</si>
  <si>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</si>
  <si>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</si>
  <si>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</si>
  <si>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</si>
  <si>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</si>
  <si>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</si>
  <si>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</si>
  <si>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</si>
  <si>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</si>
  <si>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</si>
  <si>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</si>
  <si>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</si>
  <si>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</si>
  <si>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</si>
  <si>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</si>
  <si>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</si>
  <si>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</si>
  <si>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</si>
  <si>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</si>
  <si>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</si>
  <si>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</si>
  <si>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</si>
  <si>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</si>
  <si>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</si>
  <si>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</si>
  <si>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</si>
  <si>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</si>
  <si>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</si>
  <si>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</si>
  <si>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</si>
  <si>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</si>
  <si>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</si>
  <si>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</si>
  <si>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</si>
  <si>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</si>
  <si>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</si>
  <si>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</si>
  <si>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</si>
  <si>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</si>
  <si>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</si>
  <si>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</si>
  <si>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</si>
  <si>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</si>
  <si>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</si>
  <si>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</si>
  <si>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</si>
  <si>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</si>
  <si>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</si>
  <si>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</si>
  <si>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</si>
  <si>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</si>
  <si>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</si>
  <si>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</si>
  <si>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</si>
  <si>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</si>
  <si>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</si>
  <si>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</si>
  <si>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</si>
  <si>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</si>
  <si>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</si>
  <si>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</si>
  <si>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</si>
  <si>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</si>
  <si>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</si>
  <si>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</si>
  <si>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</si>
  <si>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</si>
  <si>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</si>
  <si>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</si>
  <si>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</si>
  <si>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</si>
  <si>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</si>
  <si>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</si>
  <si>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</si>
  <si>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</si>
  <si>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</si>
  <si>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</si>
  <si>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</si>
  <si>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</si>
  <si>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</si>
  <si>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</si>
  <si>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</si>
  <si>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</si>
  <si>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</si>
  <si>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</si>
  <si>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</si>
  <si>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</si>
  <si>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</si>
  <si>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</si>
  <si>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</si>
  <si>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</si>
  <si>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</si>
  <si>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</si>
  <si>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</si>
  <si>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</si>
  <si>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</si>
  <si>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</si>
  <si>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</si>
  <si>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</si>
  <si>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</si>
  <si>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</si>
  <si>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</si>
  <si>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</si>
  <si>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</si>
  <si>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</si>
  <si>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</si>
  <si>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</si>
  <si>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</si>
  <si>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</si>
  <si>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</si>
  <si>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</si>
  <si>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</si>
  <si>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</si>
  <si>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</si>
  <si>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</si>
  <si>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</si>
  <si>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</si>
  <si>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</si>
  <si>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</si>
  <si>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</si>
  <si>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</si>
  <si>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</si>
  <si>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</si>
  <si>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</si>
  <si>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</si>
  <si>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</si>
  <si>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</si>
  <si>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</si>
  <si>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</si>
  <si>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</si>
  <si>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</si>
  <si>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</si>
  <si>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</si>
  <si>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</si>
  <si>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</si>
  <si>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</si>
  <si>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31/01/25</t>
  </si>
  <si>
    <t>Cut-off Date: 31/12/24</t>
  </si>
  <si>
    <t>31/12/24</t>
  </si>
  <si>
    <t>Lisbon</t>
  </si>
  <si>
    <t>North</t>
  </si>
  <si>
    <t>Center</t>
  </si>
  <si>
    <t xml:space="preserve">Alentejo </t>
  </si>
  <si>
    <t xml:space="preserve">Algarve </t>
  </si>
  <si>
    <t xml:space="preserve">Azores </t>
  </si>
  <si>
    <t xml:space="preserve">Madeira </t>
  </si>
  <si>
    <t>43.6 mn deposited at Banco BPI</t>
  </si>
  <si>
    <t xml:space="preserve">Banco BPI Mortgage Covered Bond Programme </t>
  </si>
  <si>
    <t>Aaa / AA (Moody's / DBRS)</t>
  </si>
  <si>
    <t>n/a</t>
  </si>
  <si>
    <t>A2 / A- / A- (Moody's / S&amp;P / Fitch)</t>
  </si>
  <si>
    <t>P-1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</si>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</sst>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0" borderId="0" xfId="9" applyFont="1" applyAlignment="1">
      <alignmen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151</xdr:row>
      <xdr:rowOff>95250</xdr:rowOff>
    </xdr:from>
    <xdr:to>
      <xdr:col>6</xdr:col>
      <xdr:colOff>1639311</xdr:colOff>
      <xdr:row>171</xdr:row>
      <xdr:rowOff>95580</xdr:rowOff>
    </xdr:to>
    <xdr:pic>
      <xdr:nvPicPr>
        <xdr:cNvPr id="2" name="Picture 1">
          <a:extLst>
            <a:ext uri="{FF2B5EF4-FFF2-40B4-BE49-F238E27FC236}">
              <a16:creationId xmlns:a16="http://schemas.microsoft.com/office/drawing/2014/main" id="{E70AB91C-34CE-457B-9FE3-B29C6793D259}"/>
            </a:ext>
          </a:extLst>
        </xdr:cNvPr>
        <xdr:cNvPicPr>
          <a:picLocks noChangeAspect="1"/>
        </xdr:cNvPicPr>
      </xdr:nvPicPr>
      <xdr:blipFill>
        <a:blip xmlns:r="http://schemas.openxmlformats.org/officeDocument/2006/relationships" r:embed="rId1"/>
        <a:stretch>
          <a:fillRect/>
        </a:stretch>
      </xdr:blipFill>
      <xdr:spPr>
        <a:xfrm>
          <a:off x="307974" y="27784425"/>
          <a:ext cx="9846687"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7" t="s">
        <v>1638</v>
      </c>
      <c r="E6" s="267"/>
      <c r="F6" s="267"/>
      <c r="G6" s="267"/>
      <c r="H6" s="267"/>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0" t="s">
        <v>15</v>
      </c>
      <c r="E24" s="271" t="s">
        <v>16</v>
      </c>
      <c r="F24" s="271"/>
      <c r="G24" s="271"/>
      <c r="H24" s="271"/>
      <c r="I24" s="6"/>
      <c r="J24" s="7"/>
    </row>
    <row r="25" spans="2:10" x14ac:dyDescent="0.35">
      <c r="B25" s="5"/>
      <c r="C25" s="6"/>
      <c r="D25" s="6"/>
      <c r="H25" s="6"/>
      <c r="I25" s="6"/>
      <c r="J25" s="7"/>
    </row>
    <row r="26" spans="2:10" x14ac:dyDescent="0.35">
      <c r="B26" s="5"/>
      <c r="C26" s="6"/>
      <c r="D26" s="270" t="s">
        <v>17</v>
      </c>
      <c r="E26" s="271"/>
      <c r="F26" s="271"/>
      <c r="G26" s="271"/>
      <c r="H26" s="271"/>
      <c r="I26" s="6"/>
      <c r="J26" s="7"/>
    </row>
    <row r="27" spans="2:10" x14ac:dyDescent="0.35">
      <c r="B27" s="5"/>
      <c r="C27" s="6"/>
      <c r="D27" s="14"/>
      <c r="E27" s="14"/>
      <c r="F27" s="14"/>
      <c r="G27" s="14"/>
      <c r="H27" s="14"/>
      <c r="I27" s="6"/>
      <c r="J27" s="7"/>
    </row>
    <row r="28" spans="2:10" x14ac:dyDescent="0.35">
      <c r="B28" s="5"/>
      <c r="C28" s="6"/>
      <c r="D28" s="270" t="s">
        <v>18</v>
      </c>
      <c r="E28" s="271" t="s">
        <v>16</v>
      </c>
      <c r="F28" s="271"/>
      <c r="G28" s="271"/>
      <c r="H28" s="271"/>
      <c r="I28" s="6"/>
      <c r="J28" s="7"/>
    </row>
    <row r="29" spans="2:10" x14ac:dyDescent="0.35">
      <c r="B29" s="5"/>
      <c r="C29" s="6"/>
      <c r="I29" s="6"/>
      <c r="J29" s="7"/>
    </row>
    <row r="30" spans="2:10" x14ac:dyDescent="0.35">
      <c r="B30" s="5"/>
      <c r="C30" s="6"/>
      <c r="D30" s="270" t="s">
        <v>19</v>
      </c>
      <c r="E30" s="271" t="s">
        <v>16</v>
      </c>
      <c r="F30" s="271"/>
      <c r="G30" s="271"/>
      <c r="H30" s="271"/>
      <c r="I30" s="6"/>
      <c r="J30" s="7"/>
    </row>
    <row r="31" spans="2:10" x14ac:dyDescent="0.35">
      <c r="B31" s="5"/>
      <c r="C31" s="6"/>
      <c r="D31" s="6"/>
      <c r="E31" s="6"/>
      <c r="F31" s="6"/>
      <c r="G31" s="6"/>
      <c r="H31" s="6"/>
      <c r="I31" s="6"/>
      <c r="J31" s="7"/>
    </row>
    <row r="32" spans="2:10" x14ac:dyDescent="0.35">
      <c r="B32" s="5"/>
      <c r="C32" s="6"/>
      <c r="D32" s="268" t="s">
        <v>1641</v>
      </c>
      <c r="E32" s="269"/>
      <c r="F32" s="269"/>
      <c r="G32" s="269"/>
      <c r="H32" s="269"/>
      <c r="I32" s="6"/>
      <c r="J32" s="7"/>
    </row>
    <row r="33" spans="2:10" x14ac:dyDescent="0.35">
      <c r="B33" s="5"/>
      <c r="C33" s="6"/>
      <c r="D33" s="6"/>
      <c r="E33" s="6"/>
      <c r="F33" s="13"/>
      <c r="G33" s="6"/>
      <c r="H33" s="6"/>
      <c r="I33" s="6"/>
      <c r="J33" s="7"/>
    </row>
    <row r="34" spans="2:10" x14ac:dyDescent="0.35">
      <c r="B34" s="5"/>
      <c r="C34" s="6"/>
      <c r="D34" s="268" t="s">
        <v>1058</v>
      </c>
      <c r="E34" s="269"/>
      <c r="F34" s="269"/>
      <c r="G34" s="269"/>
      <c r="H34" s="269"/>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0" t="s">
        <v>484</v>
      </c>
      <c r="E14" s="28"/>
      <c r="F14" s="28"/>
      <c r="H14" s="20"/>
      <c r="L14" s="20"/>
      <c r="M14" s="20"/>
    </row>
    <row r="15" spans="1:13" x14ac:dyDescent="0.35">
      <c r="A15" s="22" t="s">
        <v>31</v>
      </c>
      <c r="B15" s="36" t="s">
        <v>32</v>
      </c>
      <c r="C15" s="250"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1" t="s">
        <v>1688</v>
      </c>
      <c r="E17" s="28"/>
      <c r="F17" s="28"/>
      <c r="H17" s="20"/>
      <c r="L17" s="20"/>
      <c r="M17" s="20"/>
    </row>
    <row r="18" spans="1:13" outlineLevel="1" x14ac:dyDescent="0.35">
      <c r="A18" s="22" t="s">
        <v>1621</v>
      </c>
      <c r="B18" s="36" t="s">
        <v>36</v>
      </c>
      <c r="C18" s="252"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0"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0" t="s">
        <v>1605</v>
      </c>
      <c r="E29" s="39"/>
      <c r="F29" s="39"/>
      <c r="H29" s="20"/>
      <c r="L29" s="20"/>
      <c r="M29" s="22" t="s">
        <v>1606</v>
      </c>
    </row>
    <row r="30" spans="1:13" ht="29" outlineLevel="1" x14ac:dyDescent="0.35">
      <c r="A30" s="22" t="s">
        <v>51</v>
      </c>
      <c r="B30" s="38" t="s">
        <v>50</v>
      </c>
      <c r="C30" s="253"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4">
        <v>8947.4751007699997</v>
      </c>
      <c r="F38" s="39"/>
      <c r="H38" s="20"/>
      <c r="L38" s="20"/>
      <c r="M38" s="20"/>
    </row>
    <row r="39" spans="1:14" x14ac:dyDescent="0.35">
      <c r="A39" s="22" t="s">
        <v>59</v>
      </c>
      <c r="B39" s="39" t="s">
        <v>60</v>
      </c>
      <c r="C39" s="254">
        <v>7250</v>
      </c>
      <c r="F39" s="39"/>
      <c r="H39" s="20"/>
      <c r="L39" s="20"/>
      <c r="M39" s="20"/>
      <c r="N39" s="51"/>
    </row>
    <row r="40" spans="1:14" outlineLevel="1" x14ac:dyDescent="0.35">
      <c r="A40" s="22" t="s">
        <v>61</v>
      </c>
      <c r="B40" s="45" t="s">
        <v>62</v>
      </c>
      <c r="C40" s="254">
        <v>10008.377364673684</v>
      </c>
      <c r="F40" s="39"/>
      <c r="H40" s="20"/>
      <c r="L40" s="20"/>
      <c r="M40" s="20"/>
      <c r="N40" s="51"/>
    </row>
    <row r="41" spans="1:14" outlineLevel="1" x14ac:dyDescent="0.35">
      <c r="A41" s="22" t="s">
        <v>64</v>
      </c>
      <c r="B41" s="45" t="s">
        <v>65</v>
      </c>
      <c r="C41" s="254">
        <v>7970.0053032328351</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6.913449665793106E-2</v>
      </c>
      <c r="E45" s="95"/>
      <c r="F45" s="93">
        <v>0.16500000000000001</v>
      </c>
      <c r="G45" s="250"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1697.4751007699997</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5">
        <v>8765.1993240699994</v>
      </c>
      <c r="E53" s="46"/>
      <c r="F53" s="102">
        <f>IF($C$58=0,"",IF(C53="[for completion]","",C53/$C$58))</f>
        <v>0.97962824432064477</v>
      </c>
      <c r="G53" s="47"/>
      <c r="H53" s="20"/>
      <c r="L53" s="20"/>
      <c r="M53" s="20"/>
      <c r="N53" s="51"/>
    </row>
    <row r="54" spans="1:14" x14ac:dyDescent="0.35">
      <c r="A54" s="22" t="s">
        <v>80</v>
      </c>
      <c r="B54" s="39" t="s">
        <v>81</v>
      </c>
      <c r="C54" s="255">
        <v>0</v>
      </c>
      <c r="E54" s="46"/>
      <c r="F54" s="102">
        <f>IF($C$58=0,"",IF(C54="[for completion]","",C54/$C$58))</f>
        <v>0</v>
      </c>
      <c r="G54" s="47"/>
      <c r="H54" s="20"/>
      <c r="L54" s="20"/>
      <c r="M54" s="20"/>
      <c r="N54" s="51"/>
    </row>
    <row r="55" spans="1:14" x14ac:dyDescent="0.35">
      <c r="A55" s="22" t="s">
        <v>82</v>
      </c>
      <c r="B55" s="39" t="s">
        <v>83</v>
      </c>
      <c r="C55" s="255">
        <v>0</v>
      </c>
      <c r="E55" s="46"/>
      <c r="F55" s="102">
        <f>IF($C$58=0,"",IF(C55="[for completion]","",C55/$C$58))</f>
        <v>0</v>
      </c>
      <c r="G55" s="47"/>
      <c r="H55" s="20"/>
      <c r="L55" s="20"/>
      <c r="M55" s="20"/>
      <c r="N55" s="51"/>
    </row>
    <row r="56" spans="1:14" x14ac:dyDescent="0.35">
      <c r="A56" s="22" t="s">
        <v>84</v>
      </c>
      <c r="B56" s="39" t="s">
        <v>85</v>
      </c>
      <c r="C56" s="255">
        <v>182.27577669999999</v>
      </c>
      <c r="E56" s="46"/>
      <c r="F56" s="102">
        <f>IF($C$58=0,"",IF(C56="[for completion]","",C56/$C$58))</f>
        <v>2.0371755679355147E-2</v>
      </c>
      <c r="G56" s="47"/>
      <c r="H56" s="20"/>
      <c r="L56" s="20"/>
      <c r="M56" s="20"/>
      <c r="N56" s="51"/>
    </row>
    <row r="57" spans="1:14" x14ac:dyDescent="0.35">
      <c r="A57" s="22" t="s">
        <v>86</v>
      </c>
      <c r="B57" s="22" t="s">
        <v>87</v>
      </c>
      <c r="C57" s="255">
        <v>0</v>
      </c>
      <c r="E57" s="46"/>
      <c r="F57" s="102">
        <f>IF($C$58=0,"",IF(C57="[for completion]","",C57/$C$58))</f>
        <v>0</v>
      </c>
      <c r="G57" s="47"/>
      <c r="H57" s="20"/>
      <c r="L57" s="20"/>
      <c r="M57" s="20"/>
      <c r="N57" s="51"/>
    </row>
    <row r="58" spans="1:14" x14ac:dyDescent="0.35">
      <c r="A58" s="22" t="s">
        <v>88</v>
      </c>
      <c r="B58" s="48" t="s">
        <v>89</v>
      </c>
      <c r="C58" s="98">
        <f>SUM(C53:C57)</f>
        <v>8947.4751007699997</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4">
        <v>14.387219153890138</v>
      </c>
      <c r="D66" s="250"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5">
        <v>346.29100579000055</v>
      </c>
      <c r="D70" s="250" t="s">
        <v>767</v>
      </c>
      <c r="E70" s="18"/>
      <c r="F70" s="102">
        <f t="shared" ref="F70:F76" si="1">IF($C$77=0,"",IF(C70="[for completion]","",C70/$C$77))</f>
        <v>3.8702650959062126E-2</v>
      </c>
      <c r="G70" s="102" t="str">
        <f>IF($D$77=0,"",IF(D70="[Mark as ND1 if not relevant]","",D70/$D$77))</f>
        <v/>
      </c>
      <c r="H70" s="20"/>
      <c r="L70" s="20"/>
      <c r="M70" s="20"/>
      <c r="N70" s="51"/>
    </row>
    <row r="71" spans="1:14" x14ac:dyDescent="0.35">
      <c r="A71" s="22" t="s">
        <v>104</v>
      </c>
      <c r="B71" s="18" t="s">
        <v>1080</v>
      </c>
      <c r="C71" s="255">
        <v>309.11835105</v>
      </c>
      <c r="D71" s="250" t="s">
        <v>767</v>
      </c>
      <c r="E71" s="18"/>
      <c r="F71" s="102">
        <f t="shared" si="1"/>
        <v>3.4548109669888659E-2</v>
      </c>
      <c r="G71" s="102" t="str">
        <f t="shared" ref="G71:G76" si="2">IF($D$77=0,"",IF(D71="[Mark as ND1 if not relevant]","",D71/$D$77))</f>
        <v/>
      </c>
      <c r="H71" s="20"/>
      <c r="L71" s="20"/>
      <c r="M71" s="20"/>
      <c r="N71" s="51"/>
    </row>
    <row r="72" spans="1:14" x14ac:dyDescent="0.35">
      <c r="A72" s="22" t="s">
        <v>105</v>
      </c>
      <c r="B72" s="18" t="s">
        <v>1081</v>
      </c>
      <c r="C72" s="255">
        <v>315.89707368000001</v>
      </c>
      <c r="D72" s="250" t="s">
        <v>767</v>
      </c>
      <c r="E72" s="18"/>
      <c r="F72" s="102">
        <f t="shared" si="1"/>
        <v>3.5305722577849322E-2</v>
      </c>
      <c r="G72" s="102" t="str">
        <f t="shared" si="2"/>
        <v/>
      </c>
      <c r="H72" s="20"/>
      <c r="L72" s="20"/>
      <c r="M72" s="20"/>
      <c r="N72" s="51"/>
    </row>
    <row r="73" spans="1:14" x14ac:dyDescent="0.35">
      <c r="A73" s="22" t="s">
        <v>106</v>
      </c>
      <c r="B73" s="18" t="s">
        <v>1082</v>
      </c>
      <c r="C73" s="255">
        <v>321.63013963999998</v>
      </c>
      <c r="D73" s="250" t="s">
        <v>767</v>
      </c>
      <c r="E73" s="18"/>
      <c r="F73" s="102">
        <f t="shared" si="1"/>
        <v>3.5946469369031404E-2</v>
      </c>
      <c r="G73" s="102" t="str">
        <f t="shared" si="2"/>
        <v/>
      </c>
      <c r="H73" s="20"/>
      <c r="L73" s="20"/>
      <c r="M73" s="20"/>
      <c r="N73" s="51"/>
    </row>
    <row r="74" spans="1:14" x14ac:dyDescent="0.35">
      <c r="A74" s="22" t="s">
        <v>107</v>
      </c>
      <c r="B74" s="18" t="s">
        <v>1083</v>
      </c>
      <c r="C74" s="255">
        <v>402.93840110000002</v>
      </c>
      <c r="D74" s="250" t="s">
        <v>767</v>
      </c>
      <c r="E74" s="18"/>
      <c r="F74" s="102">
        <f t="shared" si="1"/>
        <v>4.5033754948960301E-2</v>
      </c>
      <c r="G74" s="102" t="str">
        <f t="shared" si="2"/>
        <v/>
      </c>
      <c r="H74" s="20"/>
      <c r="L74" s="20"/>
      <c r="M74" s="20"/>
      <c r="N74" s="51"/>
    </row>
    <row r="75" spans="1:14" x14ac:dyDescent="0.35">
      <c r="A75" s="22" t="s">
        <v>108</v>
      </c>
      <c r="B75" s="18" t="s">
        <v>1084</v>
      </c>
      <c r="C75" s="255">
        <v>1656.1924127</v>
      </c>
      <c r="D75" s="250" t="s">
        <v>767</v>
      </c>
      <c r="E75" s="18"/>
      <c r="F75" s="102">
        <f t="shared" si="1"/>
        <v>0.18510165091797481</v>
      </c>
      <c r="G75" s="102" t="str">
        <f t="shared" si="2"/>
        <v/>
      </c>
      <c r="H75" s="20"/>
      <c r="L75" s="20"/>
      <c r="M75" s="20"/>
      <c r="N75" s="51"/>
    </row>
    <row r="76" spans="1:14" x14ac:dyDescent="0.35">
      <c r="A76" s="22" t="s">
        <v>109</v>
      </c>
      <c r="B76" s="18" t="s">
        <v>1085</v>
      </c>
      <c r="C76" s="255">
        <v>5595.4077168100002</v>
      </c>
      <c r="D76" s="250" t="s">
        <v>767</v>
      </c>
      <c r="E76" s="18"/>
      <c r="F76" s="102">
        <f t="shared" si="1"/>
        <v>0.62536164155723351</v>
      </c>
      <c r="G76" s="102" t="str">
        <f t="shared" si="2"/>
        <v/>
      </c>
      <c r="H76" s="20"/>
      <c r="L76" s="20"/>
      <c r="M76" s="20"/>
      <c r="N76" s="51"/>
    </row>
    <row r="77" spans="1:14" x14ac:dyDescent="0.35">
      <c r="A77" s="22" t="s">
        <v>110</v>
      </c>
      <c r="B77" s="55" t="s">
        <v>89</v>
      </c>
      <c r="C77" s="98">
        <f>SUM(C70:C76)</f>
        <v>8947.4751007699997</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4">
        <v>4.0999999999999996</v>
      </c>
      <c r="D89" s="254">
        <f>+C89+1</f>
        <v>5.0999999999999996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5">
        <v>1850</v>
      </c>
      <c r="D93" s="255">
        <v>0</v>
      </c>
      <c r="E93" s="18"/>
      <c r="F93" s="102">
        <f>IF($C$100=0,"",IF(C93="[for completion]","",IF(C93="","",C93/$C$100)))</f>
        <v>0.25517241379310346</v>
      </c>
      <c r="G93" s="102">
        <f>IF($D$100=0,"",IF(D93="[Mark as ND1 if not relevant]","",IF(D93="","",D93/$D$100)))</f>
        <v>0</v>
      </c>
      <c r="H93" s="20"/>
      <c r="L93" s="20"/>
      <c r="M93" s="20"/>
      <c r="N93" s="51"/>
    </row>
    <row r="94" spans="1:14" x14ac:dyDescent="0.35">
      <c r="A94" s="22" t="s">
        <v>132</v>
      </c>
      <c r="B94" s="18" t="s">
        <v>1080</v>
      </c>
      <c r="C94" s="255">
        <v>0</v>
      </c>
      <c r="D94" s="255">
        <f>+C93</f>
        <v>1850</v>
      </c>
      <c r="E94" s="18"/>
      <c r="F94" s="102">
        <f t="shared" ref="F94:F99" si="5">IF($C$100=0,"",IF(C94="[for completion]","",IF(C94="","",C94/$C$100)))</f>
        <v>0</v>
      </c>
      <c r="G94" s="102">
        <f t="shared" ref="G94:G99" si="6">IF($D$100=0,"",IF(D94="[Mark as ND1 if not relevant]","",IF(D94="","",D94/$D$100)))</f>
        <v>0.25517241379310346</v>
      </c>
      <c r="H94" s="20"/>
      <c r="L94" s="20"/>
      <c r="M94" s="20"/>
      <c r="N94" s="51"/>
    </row>
    <row r="95" spans="1:14" x14ac:dyDescent="0.35">
      <c r="A95" s="22" t="s">
        <v>133</v>
      </c>
      <c r="B95" s="18" t="s">
        <v>1081</v>
      </c>
      <c r="C95" s="255">
        <v>0</v>
      </c>
      <c r="D95" s="255">
        <f t="shared" ref="D95:D97" si="7">+C94</f>
        <v>0</v>
      </c>
      <c r="E95" s="18"/>
      <c r="F95" s="102">
        <f t="shared" si="5"/>
        <v>0</v>
      </c>
      <c r="G95" s="102">
        <f t="shared" si="6"/>
        <v>0</v>
      </c>
      <c r="H95" s="20"/>
      <c r="L95" s="20"/>
      <c r="M95" s="20"/>
      <c r="N95" s="51"/>
    </row>
    <row r="96" spans="1:14" x14ac:dyDescent="0.35">
      <c r="A96" s="22" t="s">
        <v>134</v>
      </c>
      <c r="B96" s="18" t="s">
        <v>1082</v>
      </c>
      <c r="C96" s="255">
        <v>750</v>
      </c>
      <c r="D96" s="255">
        <f t="shared" si="7"/>
        <v>0</v>
      </c>
      <c r="E96" s="18"/>
      <c r="F96" s="102">
        <f t="shared" si="5"/>
        <v>0.10344827586206896</v>
      </c>
      <c r="G96" s="102">
        <f t="shared" si="6"/>
        <v>0</v>
      </c>
      <c r="H96" s="20"/>
      <c r="L96" s="20"/>
      <c r="M96" s="20"/>
      <c r="N96" s="51"/>
    </row>
    <row r="97" spans="1:14" x14ac:dyDescent="0.35">
      <c r="A97" s="22" t="s">
        <v>135</v>
      </c>
      <c r="B97" s="18" t="s">
        <v>1083</v>
      </c>
      <c r="C97" s="255">
        <v>2050</v>
      </c>
      <c r="D97" s="255">
        <f t="shared" si="7"/>
        <v>750</v>
      </c>
      <c r="E97" s="18"/>
      <c r="F97" s="102">
        <f t="shared" si="5"/>
        <v>0.28275862068965518</v>
      </c>
      <c r="G97" s="102">
        <f t="shared" si="6"/>
        <v>0.10344827586206896</v>
      </c>
      <c r="H97" s="20"/>
      <c r="L97" s="20"/>
      <c r="M97" s="20"/>
    </row>
    <row r="98" spans="1:14" x14ac:dyDescent="0.35">
      <c r="A98" s="22" t="s">
        <v>136</v>
      </c>
      <c r="B98" s="18" t="s">
        <v>1084</v>
      </c>
      <c r="C98" s="255">
        <v>2600</v>
      </c>
      <c r="D98" s="255">
        <f>+C97+C98</f>
        <v>4650</v>
      </c>
      <c r="E98" s="18"/>
      <c r="F98" s="102">
        <f t="shared" si="5"/>
        <v>0.35862068965517241</v>
      </c>
      <c r="G98" s="102">
        <f t="shared" si="6"/>
        <v>0.64137931034482754</v>
      </c>
      <c r="H98" s="20"/>
      <c r="L98" s="20"/>
      <c r="M98" s="20"/>
    </row>
    <row r="99" spans="1:14" x14ac:dyDescent="0.35">
      <c r="A99" s="22" t="s">
        <v>137</v>
      </c>
      <c r="B99" s="18" t="s">
        <v>1085</v>
      </c>
      <c r="C99" s="255">
        <v>0</v>
      </c>
      <c r="D99" s="255">
        <v>0</v>
      </c>
      <c r="E99" s="18"/>
      <c r="F99" s="102">
        <f t="shared" si="5"/>
        <v>0</v>
      </c>
      <c r="G99" s="102">
        <f t="shared" si="6"/>
        <v>0</v>
      </c>
      <c r="H99" s="20"/>
      <c r="L99" s="20"/>
      <c r="M99" s="20"/>
    </row>
    <row r="100" spans="1:14" x14ac:dyDescent="0.35">
      <c r="A100" s="22" t="s">
        <v>138</v>
      </c>
      <c r="B100" s="55" t="s">
        <v>89</v>
      </c>
      <c r="C100" s="98">
        <f>SUM(C93:C99)</f>
        <v>7250</v>
      </c>
      <c r="D100" s="98">
        <f>SUM(D93:D99)</f>
        <v>7250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4">
        <f>+C38</f>
        <v>8947.4751007699997</v>
      </c>
      <c r="D112" s="254">
        <f>+C112</f>
        <v>8947.4751007699997</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4">
        <v>0</v>
      </c>
      <c r="D113" s="254">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4">
        <v>0</v>
      </c>
      <c r="D114" s="254">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4">
        <v>0</v>
      </c>
      <c r="D115" s="254">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4">
        <v>0</v>
      </c>
      <c r="D116" s="254">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4">
        <v>0</v>
      </c>
      <c r="D117" s="254">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4">
        <v>0</v>
      </c>
      <c r="D118" s="254">
        <f t="shared" si="10"/>
        <v>0</v>
      </c>
      <c r="E118" s="39"/>
      <c r="F118" s="102">
        <f t="shared" si="8"/>
        <v>0</v>
      </c>
      <c r="G118" s="102">
        <f t="shared" si="9"/>
        <v>0</v>
      </c>
      <c r="L118" s="39" t="s">
        <v>167</v>
      </c>
      <c r="M118" s="20"/>
    </row>
    <row r="119" spans="1:14" x14ac:dyDescent="0.35">
      <c r="A119" s="22" t="s">
        <v>162</v>
      </c>
      <c r="B119" s="39" t="s">
        <v>1092</v>
      </c>
      <c r="C119" s="254">
        <v>0</v>
      </c>
      <c r="D119" s="254">
        <f t="shared" si="10"/>
        <v>0</v>
      </c>
      <c r="E119" s="39"/>
      <c r="F119" s="102">
        <f t="shared" si="8"/>
        <v>0</v>
      </c>
      <c r="G119" s="102">
        <f t="shared" si="9"/>
        <v>0</v>
      </c>
      <c r="L119" s="39" t="s">
        <v>1092</v>
      </c>
      <c r="M119" s="20"/>
    </row>
    <row r="120" spans="1:14" x14ac:dyDescent="0.35">
      <c r="A120" s="22" t="s">
        <v>164</v>
      </c>
      <c r="B120" s="39" t="s">
        <v>169</v>
      </c>
      <c r="C120" s="254">
        <v>0</v>
      </c>
      <c r="D120" s="254">
        <f t="shared" si="10"/>
        <v>0</v>
      </c>
      <c r="E120" s="39"/>
      <c r="F120" s="102">
        <f t="shared" si="8"/>
        <v>0</v>
      </c>
      <c r="G120" s="102">
        <f t="shared" si="9"/>
        <v>0</v>
      </c>
      <c r="L120" s="39" t="s">
        <v>169</v>
      </c>
      <c r="M120" s="20"/>
    </row>
    <row r="121" spans="1:14" x14ac:dyDescent="0.35">
      <c r="A121" s="22" t="s">
        <v>166</v>
      </c>
      <c r="B121" s="22" t="s">
        <v>1542</v>
      </c>
      <c r="C121" s="254">
        <v>0</v>
      </c>
      <c r="D121" s="254">
        <f t="shared" si="10"/>
        <v>0</v>
      </c>
      <c r="F121" s="102">
        <f t="shared" si="8"/>
        <v>0</v>
      </c>
      <c r="G121" s="102">
        <f t="shared" si="9"/>
        <v>0</v>
      </c>
      <c r="L121" s="39"/>
      <c r="M121" s="20"/>
    </row>
    <row r="122" spans="1:14" x14ac:dyDescent="0.35">
      <c r="A122" s="22" t="s">
        <v>168</v>
      </c>
      <c r="B122" s="39" t="s">
        <v>1099</v>
      </c>
      <c r="C122" s="254">
        <v>0</v>
      </c>
      <c r="D122" s="254">
        <f t="shared" si="10"/>
        <v>0</v>
      </c>
      <c r="E122" s="39"/>
      <c r="F122" s="102">
        <f t="shared" si="8"/>
        <v>0</v>
      </c>
      <c r="G122" s="102">
        <f t="shared" si="9"/>
        <v>0</v>
      </c>
      <c r="L122" s="39" t="s">
        <v>171</v>
      </c>
      <c r="M122" s="20"/>
    </row>
    <row r="123" spans="1:14" x14ac:dyDescent="0.35">
      <c r="A123" s="22" t="s">
        <v>170</v>
      </c>
      <c r="B123" s="39" t="s">
        <v>171</v>
      </c>
      <c r="C123" s="254">
        <v>0</v>
      </c>
      <c r="D123" s="254">
        <f t="shared" si="10"/>
        <v>0</v>
      </c>
      <c r="E123" s="39"/>
      <c r="F123" s="102">
        <f t="shared" si="8"/>
        <v>0</v>
      </c>
      <c r="G123" s="102">
        <f t="shared" si="9"/>
        <v>0</v>
      </c>
      <c r="L123" s="39" t="s">
        <v>158</v>
      </c>
      <c r="M123" s="20"/>
    </row>
    <row r="124" spans="1:14" x14ac:dyDescent="0.35">
      <c r="A124" s="22" t="s">
        <v>172</v>
      </c>
      <c r="B124" s="39" t="s">
        <v>158</v>
      </c>
      <c r="C124" s="254">
        <v>0</v>
      </c>
      <c r="D124" s="254">
        <f t="shared" si="10"/>
        <v>0</v>
      </c>
      <c r="E124" s="39"/>
      <c r="F124" s="102">
        <f t="shared" si="8"/>
        <v>0</v>
      </c>
      <c r="G124" s="102">
        <f t="shared" si="9"/>
        <v>0</v>
      </c>
      <c r="L124" s="18" t="s">
        <v>1094</v>
      </c>
      <c r="M124" s="20"/>
    </row>
    <row r="125" spans="1:14" x14ac:dyDescent="0.35">
      <c r="A125" s="22" t="s">
        <v>174</v>
      </c>
      <c r="B125" s="18" t="s">
        <v>1094</v>
      </c>
      <c r="C125" s="254">
        <v>0</v>
      </c>
      <c r="D125" s="254">
        <f t="shared" si="10"/>
        <v>0</v>
      </c>
      <c r="E125" s="39"/>
      <c r="F125" s="102">
        <f t="shared" si="8"/>
        <v>0</v>
      </c>
      <c r="G125" s="102">
        <f t="shared" si="9"/>
        <v>0</v>
      </c>
      <c r="L125" s="39" t="s">
        <v>173</v>
      </c>
      <c r="M125" s="20"/>
    </row>
    <row r="126" spans="1:14" x14ac:dyDescent="0.35">
      <c r="A126" s="22" t="s">
        <v>176</v>
      </c>
      <c r="B126" s="39" t="s">
        <v>173</v>
      </c>
      <c r="C126" s="254">
        <v>0</v>
      </c>
      <c r="D126" s="254">
        <f t="shared" si="10"/>
        <v>0</v>
      </c>
      <c r="E126" s="39"/>
      <c r="F126" s="102">
        <f t="shared" si="8"/>
        <v>0</v>
      </c>
      <c r="G126" s="102">
        <f t="shared" si="9"/>
        <v>0</v>
      </c>
      <c r="H126" s="51"/>
      <c r="L126" s="39" t="s">
        <v>175</v>
      </c>
      <c r="M126" s="20"/>
    </row>
    <row r="127" spans="1:14" x14ac:dyDescent="0.35">
      <c r="A127" s="22" t="s">
        <v>177</v>
      </c>
      <c r="B127" s="39" t="s">
        <v>175</v>
      </c>
      <c r="C127" s="254">
        <v>0</v>
      </c>
      <c r="D127" s="254">
        <f t="shared" si="10"/>
        <v>0</v>
      </c>
      <c r="E127" s="39"/>
      <c r="F127" s="102">
        <f t="shared" si="8"/>
        <v>0</v>
      </c>
      <c r="G127" s="102">
        <f t="shared" si="9"/>
        <v>0</v>
      </c>
      <c r="H127" s="20"/>
      <c r="L127" s="39" t="s">
        <v>1093</v>
      </c>
      <c r="M127" s="20"/>
    </row>
    <row r="128" spans="1:14" x14ac:dyDescent="0.35">
      <c r="A128" s="22" t="s">
        <v>1095</v>
      </c>
      <c r="B128" s="39" t="s">
        <v>1093</v>
      </c>
      <c r="C128" s="254">
        <v>0</v>
      </c>
      <c r="D128" s="254">
        <f t="shared" si="10"/>
        <v>0</v>
      </c>
      <c r="E128" s="39"/>
      <c r="F128" s="102">
        <f t="shared" si="8"/>
        <v>0</v>
      </c>
      <c r="G128" s="102">
        <f t="shared" si="9"/>
        <v>0</v>
      </c>
      <c r="H128" s="20"/>
      <c r="L128" s="20"/>
      <c r="M128" s="20"/>
    </row>
    <row r="129" spans="1:14" x14ac:dyDescent="0.35">
      <c r="A129" s="22" t="s">
        <v>1098</v>
      </c>
      <c r="B129" s="39" t="s">
        <v>87</v>
      </c>
      <c r="C129" s="254">
        <v>0</v>
      </c>
      <c r="D129" s="254">
        <f t="shared" si="10"/>
        <v>0</v>
      </c>
      <c r="E129" s="39"/>
      <c r="F129" s="102">
        <f t="shared" si="8"/>
        <v>0</v>
      </c>
      <c r="G129" s="102">
        <f t="shared" si="9"/>
        <v>0</v>
      </c>
      <c r="H129" s="20"/>
      <c r="L129" s="20"/>
      <c r="M129" s="20"/>
    </row>
    <row r="130" spans="1:14" hidden="1" outlineLevel="1" x14ac:dyDescent="0.35">
      <c r="A130" s="22" t="s">
        <v>1543</v>
      </c>
      <c r="B130" s="55" t="s">
        <v>89</v>
      </c>
      <c r="C130" s="96">
        <f>SUM(C112:C129)</f>
        <v>8947.4751007699997</v>
      </c>
      <c r="D130" s="96">
        <f>SUM(D112:D129)</f>
        <v>8947.4751007699997</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4">
        <f>+C39</f>
        <v>7250</v>
      </c>
      <c r="D138" s="254">
        <f>+C138</f>
        <v>7250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4">
        <v>0</v>
      </c>
      <c r="D139" s="254">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4">
        <v>0</v>
      </c>
      <c r="D140" s="254">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4">
        <v>0</v>
      </c>
      <c r="D141" s="254">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4">
        <v>0</v>
      </c>
      <c r="D142" s="254">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4">
        <v>0</v>
      </c>
      <c r="D143" s="254">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4">
        <v>0</v>
      </c>
      <c r="D144" s="254">
        <f t="shared" si="15"/>
        <v>0</v>
      </c>
      <c r="E144" s="39"/>
      <c r="F144" s="102">
        <f t="shared" si="13"/>
        <v>0</v>
      </c>
      <c r="G144" s="102">
        <f t="shared" si="14"/>
        <v>0</v>
      </c>
      <c r="H144" s="20"/>
      <c r="L144" s="20"/>
      <c r="M144" s="20"/>
    </row>
    <row r="145" spans="1:14" x14ac:dyDescent="0.35">
      <c r="A145" s="22" t="s">
        <v>192</v>
      </c>
      <c r="B145" s="39" t="s">
        <v>1092</v>
      </c>
      <c r="C145" s="254">
        <v>0</v>
      </c>
      <c r="D145" s="254">
        <f t="shared" si="15"/>
        <v>0</v>
      </c>
      <c r="E145" s="39"/>
      <c r="F145" s="102">
        <f t="shared" si="13"/>
        <v>0</v>
      </c>
      <c r="G145" s="102">
        <f t="shared" si="14"/>
        <v>0</v>
      </c>
      <c r="H145" s="20"/>
      <c r="L145" s="20"/>
      <c r="M145" s="20"/>
      <c r="N145" s="51"/>
    </row>
    <row r="146" spans="1:14" x14ac:dyDescent="0.35">
      <c r="A146" s="22" t="s">
        <v>193</v>
      </c>
      <c r="B146" s="39" t="s">
        <v>169</v>
      </c>
      <c r="C146" s="254">
        <v>0</v>
      </c>
      <c r="D146" s="254">
        <f t="shared" si="15"/>
        <v>0</v>
      </c>
      <c r="E146" s="39"/>
      <c r="F146" s="102">
        <f t="shared" si="13"/>
        <v>0</v>
      </c>
      <c r="G146" s="102">
        <f t="shared" si="14"/>
        <v>0</v>
      </c>
      <c r="H146" s="20"/>
      <c r="L146" s="20"/>
      <c r="M146" s="20"/>
      <c r="N146" s="51"/>
    </row>
    <row r="147" spans="1:14" x14ac:dyDescent="0.35">
      <c r="A147" s="22" t="s">
        <v>194</v>
      </c>
      <c r="B147" s="22" t="s">
        <v>1542</v>
      </c>
      <c r="C147" s="254">
        <v>0</v>
      </c>
      <c r="D147" s="254">
        <f t="shared" si="15"/>
        <v>0</v>
      </c>
      <c r="F147" s="102">
        <f t="shared" si="13"/>
        <v>0</v>
      </c>
      <c r="G147" s="102">
        <f t="shared" si="14"/>
        <v>0</v>
      </c>
      <c r="H147" s="20"/>
      <c r="L147" s="20"/>
      <c r="M147" s="20"/>
      <c r="N147" s="51"/>
    </row>
    <row r="148" spans="1:14" x14ac:dyDescent="0.35">
      <c r="A148" s="22" t="s">
        <v>195</v>
      </c>
      <c r="B148" s="39" t="s">
        <v>1099</v>
      </c>
      <c r="C148" s="254">
        <v>0</v>
      </c>
      <c r="D148" s="254">
        <f t="shared" si="15"/>
        <v>0</v>
      </c>
      <c r="E148" s="39"/>
      <c r="F148" s="102">
        <f t="shared" si="13"/>
        <v>0</v>
      </c>
      <c r="G148" s="102">
        <f t="shared" si="14"/>
        <v>0</v>
      </c>
      <c r="H148" s="20"/>
      <c r="L148" s="20"/>
      <c r="M148" s="20"/>
      <c r="N148" s="51"/>
    </row>
    <row r="149" spans="1:14" x14ac:dyDescent="0.35">
      <c r="A149" s="22" t="s">
        <v>196</v>
      </c>
      <c r="B149" s="39" t="s">
        <v>171</v>
      </c>
      <c r="C149" s="254">
        <v>0</v>
      </c>
      <c r="D149" s="254">
        <f t="shared" si="15"/>
        <v>0</v>
      </c>
      <c r="E149" s="39"/>
      <c r="F149" s="102">
        <f t="shared" si="13"/>
        <v>0</v>
      </c>
      <c r="G149" s="102">
        <f t="shared" si="14"/>
        <v>0</v>
      </c>
      <c r="H149" s="20"/>
      <c r="L149" s="20"/>
      <c r="M149" s="20"/>
      <c r="N149" s="51"/>
    </row>
    <row r="150" spans="1:14" x14ac:dyDescent="0.35">
      <c r="A150" s="22" t="s">
        <v>197</v>
      </c>
      <c r="B150" s="39" t="s">
        <v>158</v>
      </c>
      <c r="C150" s="254">
        <v>0</v>
      </c>
      <c r="D150" s="254">
        <f t="shared" si="15"/>
        <v>0</v>
      </c>
      <c r="E150" s="39"/>
      <c r="F150" s="102">
        <f t="shared" si="13"/>
        <v>0</v>
      </c>
      <c r="G150" s="102">
        <f t="shared" si="14"/>
        <v>0</v>
      </c>
      <c r="H150" s="20"/>
      <c r="L150" s="20"/>
      <c r="M150" s="20"/>
      <c r="N150" s="51"/>
    </row>
    <row r="151" spans="1:14" x14ac:dyDescent="0.35">
      <c r="A151" s="22" t="s">
        <v>198</v>
      </c>
      <c r="B151" s="18" t="s">
        <v>1094</v>
      </c>
      <c r="C151" s="254">
        <v>0</v>
      </c>
      <c r="D151" s="254">
        <f t="shared" si="15"/>
        <v>0</v>
      </c>
      <c r="E151" s="39"/>
      <c r="F151" s="102">
        <f t="shared" si="13"/>
        <v>0</v>
      </c>
      <c r="G151" s="102">
        <f t="shared" si="14"/>
        <v>0</v>
      </c>
      <c r="H151" s="20"/>
      <c r="L151" s="20"/>
      <c r="M151" s="20"/>
      <c r="N151" s="51"/>
    </row>
    <row r="152" spans="1:14" x14ac:dyDescent="0.35">
      <c r="A152" s="22" t="s">
        <v>199</v>
      </c>
      <c r="B152" s="39" t="s">
        <v>173</v>
      </c>
      <c r="C152" s="254">
        <v>0</v>
      </c>
      <c r="D152" s="254">
        <f t="shared" si="15"/>
        <v>0</v>
      </c>
      <c r="E152" s="39"/>
      <c r="F152" s="102">
        <f t="shared" si="13"/>
        <v>0</v>
      </c>
      <c r="G152" s="102">
        <f t="shared" si="14"/>
        <v>0</v>
      </c>
      <c r="H152" s="20"/>
      <c r="L152" s="20"/>
      <c r="M152" s="20"/>
      <c r="N152" s="51"/>
    </row>
    <row r="153" spans="1:14" x14ac:dyDescent="0.35">
      <c r="A153" s="22" t="s">
        <v>200</v>
      </c>
      <c r="B153" s="39" t="s">
        <v>175</v>
      </c>
      <c r="C153" s="254">
        <v>0</v>
      </c>
      <c r="D153" s="254">
        <f t="shared" si="15"/>
        <v>0</v>
      </c>
      <c r="E153" s="39"/>
      <c r="F153" s="102">
        <f t="shared" si="13"/>
        <v>0</v>
      </c>
      <c r="G153" s="102">
        <f t="shared" si="14"/>
        <v>0</v>
      </c>
      <c r="H153" s="20"/>
      <c r="L153" s="20"/>
      <c r="M153" s="20"/>
      <c r="N153" s="51"/>
    </row>
    <row r="154" spans="1:14" x14ac:dyDescent="0.35">
      <c r="A154" s="22" t="s">
        <v>1096</v>
      </c>
      <c r="B154" s="39" t="s">
        <v>1093</v>
      </c>
      <c r="C154" s="254">
        <v>0</v>
      </c>
      <c r="D154" s="254">
        <f t="shared" si="15"/>
        <v>0</v>
      </c>
      <c r="E154" s="39"/>
      <c r="F154" s="102">
        <f t="shared" si="13"/>
        <v>0</v>
      </c>
      <c r="G154" s="102">
        <f t="shared" si="14"/>
        <v>0</v>
      </c>
      <c r="H154" s="20"/>
      <c r="L154" s="20"/>
      <c r="M154" s="20"/>
      <c r="N154" s="51"/>
    </row>
    <row r="155" spans="1:14" x14ac:dyDescent="0.35">
      <c r="A155" s="22" t="s">
        <v>1100</v>
      </c>
      <c r="B155" s="39" t="s">
        <v>87</v>
      </c>
      <c r="C155" s="254">
        <v>0</v>
      </c>
      <c r="D155" s="254">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7250</v>
      </c>
      <c r="D156" s="96">
        <f>SUM(D138:D155)</f>
        <v>7250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6">
        <v>1550</v>
      </c>
      <c r="D164" s="254">
        <f>C164</f>
        <v>1550</v>
      </c>
      <c r="E164" s="59"/>
      <c r="F164" s="102">
        <f>IF($C$167=0,"",IF(C164="[for completion]","",IF(C164="","",C164/$C$167)))</f>
        <v>0.21379310344827587</v>
      </c>
      <c r="G164" s="102">
        <f>IF($D$167=0,"",IF(D164="[for completion]","",IF(D164="","",D164/$D$167)))</f>
        <v>0.21379310344827587</v>
      </c>
      <c r="H164" s="20"/>
      <c r="L164" s="20"/>
      <c r="M164" s="20"/>
      <c r="N164" s="51"/>
    </row>
    <row r="165" spans="1:14" x14ac:dyDescent="0.35">
      <c r="A165" s="22" t="s">
        <v>211</v>
      </c>
      <c r="B165" s="20" t="s">
        <v>212</v>
      </c>
      <c r="C165" s="256">
        <f>+C39-C164</f>
        <v>5700</v>
      </c>
      <c r="D165" s="254">
        <f t="shared" ref="D165:D166" si="18">C165</f>
        <v>5700</v>
      </c>
      <c r="E165" s="59"/>
      <c r="F165" s="102">
        <f>IF($C$167=0,"",IF(C165="[for completion]","",IF(C165="","",C165/$C$167)))</f>
        <v>0.78620689655172415</v>
      </c>
      <c r="G165" s="102">
        <f>IF($D$167=0,"",IF(D165="[for completion]","",IF(D165="","",D165/$D$167)))</f>
        <v>0.78620689655172415</v>
      </c>
      <c r="H165" s="20"/>
      <c r="L165" s="20"/>
      <c r="M165" s="20"/>
      <c r="N165" s="51"/>
    </row>
    <row r="166" spans="1:14" x14ac:dyDescent="0.35">
      <c r="A166" s="22" t="s">
        <v>213</v>
      </c>
      <c r="B166" s="20" t="s">
        <v>87</v>
      </c>
      <c r="C166" s="256">
        <v>0</v>
      </c>
      <c r="D166" s="254">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7250</v>
      </c>
      <c r="D167" s="105">
        <f>SUM(D164:D166)</f>
        <v>7250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4">
        <v>0</v>
      </c>
      <c r="D174" s="36"/>
      <c r="E174" s="28"/>
      <c r="F174" s="102">
        <f>IF($C$179=0,"",IF(C174="[for completion]","",C174/$C$179))</f>
        <v>0</v>
      </c>
      <c r="G174" s="47"/>
      <c r="H174" s="20"/>
      <c r="L174" s="20"/>
      <c r="M174" s="20"/>
      <c r="N174" s="51"/>
    </row>
    <row r="175" spans="1:14" ht="30.75" customHeight="1" x14ac:dyDescent="0.35">
      <c r="A175" s="22" t="s">
        <v>9</v>
      </c>
      <c r="B175" s="39" t="s">
        <v>935</v>
      </c>
      <c r="C175" s="254">
        <v>138.69999999999999</v>
      </c>
      <c r="E175" s="49"/>
      <c r="F175" s="102">
        <f>IF($C$179=0,"",IF(C175="[for completion]","",C175/$C$179))</f>
        <v>0.76093490046283252</v>
      </c>
      <c r="G175" s="47"/>
      <c r="H175" s="20"/>
      <c r="L175" s="20"/>
      <c r="M175" s="20"/>
      <c r="N175" s="51"/>
    </row>
    <row r="176" spans="1:14" x14ac:dyDescent="0.35">
      <c r="A176" s="22" t="s">
        <v>224</v>
      </c>
      <c r="B176" s="39" t="s">
        <v>225</v>
      </c>
      <c r="C176" s="254">
        <v>0</v>
      </c>
      <c r="E176" s="49"/>
      <c r="F176" s="102">
        <f>IF($C$179=0,"",IF(C176="[for completion]","",C176/$C$179))</f>
        <v>0</v>
      </c>
      <c r="G176" s="47"/>
      <c r="H176" s="20"/>
      <c r="L176" s="20"/>
      <c r="M176" s="20"/>
      <c r="N176" s="51"/>
    </row>
    <row r="177" spans="1:14" x14ac:dyDescent="0.35">
      <c r="A177" s="22" t="s">
        <v>226</v>
      </c>
      <c r="B177" s="39" t="s">
        <v>227</v>
      </c>
      <c r="C177" s="254">
        <f>+C56-C175</f>
        <v>43.575776700000006</v>
      </c>
      <c r="E177" s="49"/>
      <c r="F177" s="102">
        <f>IF($C$179=0,"",IF(C177="[for completion]","",C177/$C$179))</f>
        <v>0.23906509953716745</v>
      </c>
      <c r="G177" s="47"/>
      <c r="H177" s="20"/>
      <c r="L177" s="20"/>
      <c r="M177" s="20"/>
      <c r="N177" s="51"/>
    </row>
    <row r="178" spans="1:14" x14ac:dyDescent="0.35">
      <c r="A178" s="22" t="s">
        <v>228</v>
      </c>
      <c r="B178" s="39" t="s">
        <v>87</v>
      </c>
      <c r="C178" s="254">
        <v>0</v>
      </c>
      <c r="E178" s="49"/>
      <c r="F178" s="102">
        <f t="shared" ref="F178:F187" si="19">IF($C$179=0,"",IF(C178="[for completion]","",C178/$C$179))</f>
        <v>0</v>
      </c>
      <c r="G178" s="47"/>
      <c r="H178" s="20"/>
      <c r="L178" s="20"/>
      <c r="M178" s="20"/>
      <c r="N178" s="51"/>
    </row>
    <row r="179" spans="1:14" x14ac:dyDescent="0.35">
      <c r="A179" s="22" t="s">
        <v>10</v>
      </c>
      <c r="B179" s="55" t="s">
        <v>89</v>
      </c>
      <c r="C179" s="98">
        <f>SUM(C174:C178)</f>
        <v>182.27577669999999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4">
        <f>+C179-C194</f>
        <v>182.27577669999999</v>
      </c>
      <c r="E193" s="46"/>
      <c r="F193" s="102">
        <f t="shared" ref="F193:F206" si="20">IF($C$208=0,"",IF(C193="[for completion]","",C193/$C$208))</f>
        <v>1</v>
      </c>
      <c r="G193" s="47"/>
      <c r="H193" s="20"/>
      <c r="L193" s="20"/>
      <c r="M193" s="20"/>
      <c r="N193" s="51"/>
    </row>
    <row r="194" spans="1:14" x14ac:dyDescent="0.35">
      <c r="A194" s="22" t="s">
        <v>252</v>
      </c>
      <c r="B194" s="39" t="s">
        <v>253</v>
      </c>
      <c r="C194" s="254">
        <v>0</v>
      </c>
      <c r="E194" s="49"/>
      <c r="F194" s="102">
        <f t="shared" si="20"/>
        <v>0</v>
      </c>
      <c r="G194" s="49"/>
      <c r="H194" s="20"/>
      <c r="L194" s="20"/>
      <c r="M194" s="20"/>
      <c r="N194" s="51"/>
    </row>
    <row r="195" spans="1:14" x14ac:dyDescent="0.35">
      <c r="A195" s="22" t="s">
        <v>254</v>
      </c>
      <c r="B195" s="39" t="s">
        <v>255</v>
      </c>
      <c r="C195" s="254">
        <v>0</v>
      </c>
      <c r="E195" s="49"/>
      <c r="F195" s="102">
        <f t="shared" si="20"/>
        <v>0</v>
      </c>
      <c r="G195" s="49"/>
      <c r="H195" s="20"/>
      <c r="L195" s="20"/>
      <c r="M195" s="20"/>
      <c r="N195" s="51"/>
    </row>
    <row r="196" spans="1:14" x14ac:dyDescent="0.35">
      <c r="A196" s="22" t="s">
        <v>256</v>
      </c>
      <c r="B196" s="39" t="s">
        <v>257</v>
      </c>
      <c r="C196" s="254">
        <v>0</v>
      </c>
      <c r="E196" s="49"/>
      <c r="F196" s="102">
        <f t="shared" si="20"/>
        <v>0</v>
      </c>
      <c r="G196" s="49"/>
      <c r="H196" s="20"/>
      <c r="L196" s="20"/>
      <c r="M196" s="20"/>
      <c r="N196" s="51"/>
    </row>
    <row r="197" spans="1:14" x14ac:dyDescent="0.35">
      <c r="A197" s="22" t="s">
        <v>258</v>
      </c>
      <c r="B197" s="39" t="s">
        <v>259</v>
      </c>
      <c r="C197" s="254">
        <v>0</v>
      </c>
      <c r="E197" s="49"/>
      <c r="F197" s="102">
        <f t="shared" si="20"/>
        <v>0</v>
      </c>
      <c r="G197" s="49"/>
      <c r="H197" s="20"/>
      <c r="L197" s="20"/>
      <c r="M197" s="20"/>
      <c r="N197" s="51"/>
    </row>
    <row r="198" spans="1:14" x14ac:dyDescent="0.35">
      <c r="A198" s="22" t="s">
        <v>260</v>
      </c>
      <c r="B198" s="39" t="s">
        <v>261</v>
      </c>
      <c r="C198" s="254">
        <v>0</v>
      </c>
      <c r="E198" s="49"/>
      <c r="F198" s="102">
        <f t="shared" si="20"/>
        <v>0</v>
      </c>
      <c r="G198" s="49"/>
      <c r="H198" s="20"/>
      <c r="L198" s="20"/>
      <c r="M198" s="20"/>
      <c r="N198" s="51"/>
    </row>
    <row r="199" spans="1:14" x14ac:dyDescent="0.35">
      <c r="A199" s="22" t="s">
        <v>262</v>
      </c>
      <c r="B199" s="39" t="s">
        <v>263</v>
      </c>
      <c r="C199" s="254">
        <v>0</v>
      </c>
      <c r="E199" s="49"/>
      <c r="F199" s="102">
        <f t="shared" si="20"/>
        <v>0</v>
      </c>
      <c r="G199" s="49"/>
      <c r="H199" s="20"/>
      <c r="L199" s="20"/>
      <c r="M199" s="20"/>
      <c r="N199" s="51"/>
    </row>
    <row r="200" spans="1:14" x14ac:dyDescent="0.35">
      <c r="A200" s="22" t="s">
        <v>264</v>
      </c>
      <c r="B200" s="39" t="s">
        <v>12</v>
      </c>
      <c r="C200" s="254">
        <v>0</v>
      </c>
      <c r="E200" s="49"/>
      <c r="F200" s="102">
        <f t="shared" si="20"/>
        <v>0</v>
      </c>
      <c r="G200" s="49"/>
      <c r="H200" s="20"/>
      <c r="L200" s="20"/>
      <c r="M200" s="20"/>
      <c r="N200" s="51"/>
    </row>
    <row r="201" spans="1:14" x14ac:dyDescent="0.35">
      <c r="A201" s="22" t="s">
        <v>265</v>
      </c>
      <c r="B201" s="39" t="s">
        <v>266</v>
      </c>
      <c r="C201" s="254">
        <v>0</v>
      </c>
      <c r="E201" s="49"/>
      <c r="F201" s="102">
        <f t="shared" si="20"/>
        <v>0</v>
      </c>
      <c r="G201" s="49"/>
      <c r="H201" s="20"/>
      <c r="L201" s="20"/>
      <c r="M201" s="20"/>
      <c r="N201" s="51"/>
    </row>
    <row r="202" spans="1:14" x14ac:dyDescent="0.35">
      <c r="A202" s="22" t="s">
        <v>267</v>
      </c>
      <c r="B202" s="39" t="s">
        <v>268</v>
      </c>
      <c r="C202" s="254">
        <v>0</v>
      </c>
      <c r="E202" s="49"/>
      <c r="F202" s="102">
        <f t="shared" si="20"/>
        <v>0</v>
      </c>
      <c r="G202" s="49"/>
      <c r="H202" s="20"/>
      <c r="L202" s="20"/>
      <c r="M202" s="20"/>
      <c r="N202" s="51"/>
    </row>
    <row r="203" spans="1:14" x14ac:dyDescent="0.35">
      <c r="A203" s="22" t="s">
        <v>269</v>
      </c>
      <c r="B203" s="39" t="s">
        <v>270</v>
      </c>
      <c r="C203" s="254">
        <v>0</v>
      </c>
      <c r="E203" s="49"/>
      <c r="F203" s="102">
        <f t="shared" si="20"/>
        <v>0</v>
      </c>
      <c r="G203" s="49"/>
      <c r="H203" s="20"/>
      <c r="L203" s="20"/>
      <c r="M203" s="20"/>
      <c r="N203" s="51"/>
    </row>
    <row r="204" spans="1:14" x14ac:dyDescent="0.35">
      <c r="A204" s="22" t="s">
        <v>271</v>
      </c>
      <c r="B204" s="39" t="s">
        <v>272</v>
      </c>
      <c r="C204" s="254">
        <v>0</v>
      </c>
      <c r="E204" s="49"/>
      <c r="F204" s="102">
        <f t="shared" si="20"/>
        <v>0</v>
      </c>
      <c r="G204" s="49"/>
      <c r="H204" s="20"/>
      <c r="L204" s="20"/>
      <c r="M204" s="20"/>
      <c r="N204" s="51"/>
    </row>
    <row r="205" spans="1:14" x14ac:dyDescent="0.35">
      <c r="A205" s="22" t="s">
        <v>273</v>
      </c>
      <c r="B205" s="39" t="s">
        <v>274</v>
      </c>
      <c r="C205" s="254">
        <v>0</v>
      </c>
      <c r="E205" s="49"/>
      <c r="F205" s="102">
        <f t="shared" si="20"/>
        <v>0</v>
      </c>
      <c r="G205" s="49"/>
      <c r="H205" s="20"/>
      <c r="L205" s="20"/>
      <c r="M205" s="20"/>
      <c r="N205" s="51"/>
    </row>
    <row r="206" spans="1:14" x14ac:dyDescent="0.35">
      <c r="A206" s="22" t="s">
        <v>275</v>
      </c>
      <c r="B206" s="39" t="s">
        <v>87</v>
      </c>
      <c r="C206" s="254">
        <v>0</v>
      </c>
      <c r="E206" s="49"/>
      <c r="F206" s="102">
        <f t="shared" si="20"/>
        <v>0</v>
      </c>
      <c r="G206" s="49"/>
      <c r="H206" s="20"/>
      <c r="L206" s="20"/>
      <c r="M206" s="20"/>
      <c r="N206" s="51"/>
    </row>
    <row r="207" spans="1:14" x14ac:dyDescent="0.35">
      <c r="A207" s="22" t="s">
        <v>276</v>
      </c>
      <c r="B207" s="48" t="s">
        <v>277</v>
      </c>
      <c r="C207" s="254">
        <f>+SUM(C193:C195)</f>
        <v>182.27577669999999</v>
      </c>
      <c r="E207" s="49"/>
      <c r="F207" s="102"/>
      <c r="G207" s="49"/>
      <c r="H207" s="20"/>
      <c r="L207" s="20"/>
      <c r="M207" s="20"/>
      <c r="N207" s="51"/>
    </row>
    <row r="208" spans="1:14" x14ac:dyDescent="0.35">
      <c r="A208" s="22" t="s">
        <v>278</v>
      </c>
      <c r="B208" s="55" t="s">
        <v>89</v>
      </c>
      <c r="C208" s="98">
        <f>SUM(C193:C206)</f>
        <v>182.27577669999999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4">
        <f>+C179</f>
        <v>182.27577669999999</v>
      </c>
      <c r="E217" s="59"/>
      <c r="F217" s="102">
        <f>IF($C$38=0,"",IF(C217="[for completion]","",IF(C217="","",C217/$C$38)))</f>
        <v>2.0371755679355147E-2</v>
      </c>
      <c r="G217" s="102">
        <f>IF($C$39=0,"",IF(C217="[for completion]","",IF(C217="","",C217/$C$39)))</f>
        <v>2.5141486441379309E-2</v>
      </c>
      <c r="H217" s="20"/>
      <c r="L217" s="20"/>
      <c r="M217" s="20"/>
      <c r="N217" s="51"/>
    </row>
    <row r="218" spans="1:14" x14ac:dyDescent="0.35">
      <c r="A218" s="22" t="s">
        <v>289</v>
      </c>
      <c r="B218" s="18" t="s">
        <v>290</v>
      </c>
      <c r="C218" s="254">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4">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182.27577669999999</v>
      </c>
      <c r="E220" s="59"/>
      <c r="F220" s="95">
        <f>SUM(F217:F219)</f>
        <v>2.0371755679355147E-2</v>
      </c>
      <c r="G220" s="95">
        <f>SUM(G217:G219)</f>
        <v>2.5141486441379309E-2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3"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0" t="s">
        <v>764</v>
      </c>
      <c r="E231" s="39"/>
      <c r="H231" s="20"/>
      <c r="L231" s="20"/>
      <c r="M231" s="20"/>
    </row>
    <row r="232" spans="1:14" x14ac:dyDescent="0.35">
      <c r="A232" s="22" t="s">
        <v>304</v>
      </c>
      <c r="B232" s="1" t="s">
        <v>305</v>
      </c>
      <c r="C232" s="250" t="s">
        <v>764</v>
      </c>
      <c r="E232" s="39"/>
      <c r="H232" s="20"/>
      <c r="L232" s="20"/>
      <c r="M232" s="20"/>
    </row>
    <row r="233" spans="1:14" x14ac:dyDescent="0.35">
      <c r="A233" s="22" t="s">
        <v>306</v>
      </c>
      <c r="B233" s="1" t="s">
        <v>307</v>
      </c>
      <c r="C233" s="250"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7"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0">
        <v>0</v>
      </c>
      <c r="H312" s="20"/>
      <c r="I312" s="45"/>
      <c r="J312" s="62"/>
      <c r="N312" s="51"/>
    </row>
    <row r="313" spans="1:14" outlineLevel="1" x14ac:dyDescent="0.35">
      <c r="A313" s="22" t="s">
        <v>1594</v>
      </c>
      <c r="B313" s="45" t="s">
        <v>1538</v>
      </c>
      <c r="C313" s="250" t="s">
        <v>1721</v>
      </c>
      <c r="H313" s="20"/>
      <c r="I313" s="45"/>
      <c r="J313" s="62"/>
      <c r="N313" s="51"/>
    </row>
    <row r="314" spans="1:14" outlineLevel="1" x14ac:dyDescent="0.35">
      <c r="A314" s="22" t="s">
        <v>1595</v>
      </c>
      <c r="B314" s="45" t="s">
        <v>1539</v>
      </c>
      <c r="C314" s="250">
        <v>0</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58" t="s">
        <v>1693</v>
      </c>
      <c r="H321" s="20"/>
      <c r="I321" s="51"/>
      <c r="J321" s="51"/>
      <c r="K321" s="51"/>
      <c r="L321" s="51"/>
      <c r="M321" s="51"/>
      <c r="N321" s="51"/>
    </row>
    <row r="322" spans="1:14" outlineLevel="1" x14ac:dyDescent="0.35">
      <c r="A322" s="22" t="s">
        <v>339</v>
      </c>
      <c r="B322" s="37" t="s">
        <v>340</v>
      </c>
      <c r="C322" s="258" t="s">
        <v>1693</v>
      </c>
      <c r="H322" s="20"/>
      <c r="I322" s="51"/>
      <c r="J322" s="51"/>
      <c r="K322" s="51"/>
      <c r="L322" s="51"/>
      <c r="M322" s="51"/>
      <c r="N322" s="51"/>
    </row>
    <row r="323" spans="1:14" outlineLevel="1" x14ac:dyDescent="0.35">
      <c r="A323" s="22" t="s">
        <v>341</v>
      </c>
      <c r="B323" s="37" t="s">
        <v>342</v>
      </c>
      <c r="C323" s="258" t="s">
        <v>1694</v>
      </c>
      <c r="H323" s="20"/>
      <c r="I323" s="51"/>
      <c r="J323" s="51"/>
      <c r="K323" s="51"/>
      <c r="L323" s="51"/>
      <c r="M323" s="51"/>
      <c r="N323" s="51"/>
    </row>
    <row r="324" spans="1:14" outlineLevel="1" x14ac:dyDescent="0.35">
      <c r="A324" s="22" t="s">
        <v>343</v>
      </c>
      <c r="B324" s="37" t="s">
        <v>344</v>
      </c>
      <c r="C324" s="250" t="s">
        <v>1694</v>
      </c>
      <c r="H324" s="20"/>
      <c r="I324" s="51"/>
      <c r="J324" s="51"/>
      <c r="K324" s="51"/>
      <c r="L324" s="51"/>
      <c r="M324" s="51"/>
      <c r="N324" s="51"/>
    </row>
    <row r="325" spans="1:14" outlineLevel="1" x14ac:dyDescent="0.35">
      <c r="A325" s="22" t="s">
        <v>345</v>
      </c>
      <c r="B325" s="37" t="s">
        <v>346</v>
      </c>
      <c r="C325" s="250" t="s">
        <v>764</v>
      </c>
      <c r="H325" s="20"/>
      <c r="I325" s="51"/>
      <c r="J325" s="51"/>
      <c r="K325" s="51"/>
      <c r="L325" s="51"/>
      <c r="M325" s="51"/>
      <c r="N325" s="51"/>
    </row>
    <row r="326" spans="1:14" outlineLevel="1" x14ac:dyDescent="0.35">
      <c r="A326" s="22" t="s">
        <v>347</v>
      </c>
      <c r="B326" s="37" t="s">
        <v>348</v>
      </c>
      <c r="C326" s="250" t="s">
        <v>1694</v>
      </c>
      <c r="H326" s="20"/>
      <c r="I326" s="51"/>
      <c r="J326" s="51"/>
      <c r="K326" s="51"/>
      <c r="L326" s="51"/>
      <c r="M326" s="51"/>
      <c r="N326" s="51"/>
    </row>
    <row r="327" spans="1:14" outlineLevel="1" x14ac:dyDescent="0.35">
      <c r="A327" s="22" t="s">
        <v>349</v>
      </c>
      <c r="B327" s="37" t="s">
        <v>350</v>
      </c>
      <c r="C327" s="250" t="s">
        <v>764</v>
      </c>
      <c r="H327" s="20"/>
      <c r="I327" s="51"/>
      <c r="J327" s="51"/>
      <c r="K327" s="51"/>
      <c r="L327" s="51"/>
      <c r="M327" s="51"/>
      <c r="N327" s="51"/>
    </row>
    <row r="328" spans="1:14" outlineLevel="1" x14ac:dyDescent="0.35">
      <c r="A328" s="22" t="s">
        <v>351</v>
      </c>
      <c r="B328" s="37" t="s">
        <v>352</v>
      </c>
      <c r="C328" s="250" t="s">
        <v>764</v>
      </c>
      <c r="H328" s="20"/>
      <c r="I328" s="51"/>
      <c r="J328" s="51"/>
      <c r="K328" s="51"/>
      <c r="L328" s="51"/>
      <c r="M328" s="51"/>
      <c r="N328" s="51"/>
    </row>
    <row r="329" spans="1:14" outlineLevel="1" x14ac:dyDescent="0.35">
      <c r="A329" s="22" t="s">
        <v>353</v>
      </c>
      <c r="B329" s="37" t="s">
        <v>354</v>
      </c>
      <c r="C329" s="250"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5">
        <v>8765.1993240699994</v>
      </c>
      <c r="F12" s="102">
        <f>IF($C$15=0,"",IF(C12="[for completion]","",C12/$C$15))</f>
        <v>1</v>
      </c>
    </row>
    <row r="13" spans="1:7" x14ac:dyDescent="0.35">
      <c r="A13" s="22" t="s">
        <v>401</v>
      </c>
      <c r="B13" s="22" t="s">
        <v>402</v>
      </c>
      <c r="C13" s="254">
        <v>0</v>
      </c>
      <c r="F13" s="102">
        <f>IF($C$15=0,"",IF(C13="[for completion]","",C13/$C$15))</f>
        <v>0</v>
      </c>
    </row>
    <row r="14" spans="1:7" x14ac:dyDescent="0.35">
      <c r="A14" s="22" t="s">
        <v>403</v>
      </c>
      <c r="B14" s="22" t="s">
        <v>87</v>
      </c>
      <c r="C14" s="254">
        <v>0</v>
      </c>
      <c r="F14" s="102">
        <f>IF($C$15=0,"",IF(C14="[for completion]","",C14/$C$15))</f>
        <v>0</v>
      </c>
    </row>
    <row r="15" spans="1:7" x14ac:dyDescent="0.35">
      <c r="A15" s="22" t="s">
        <v>404</v>
      </c>
      <c r="B15" s="86" t="s">
        <v>89</v>
      </c>
      <c r="C15" s="96">
        <f>SUM(C12:C14)</f>
        <v>8765.1993240699994</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2">
        <v>156999</v>
      </c>
      <c r="D28" s="97">
        <v>0</v>
      </c>
      <c r="F28" s="97">
        <f>IF(AND(C28="[For completion]",D28="[For completion]"),"[For completion]",SUM(C28:D28))</f>
        <v>156999</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1.337124310204266E-3</v>
      </c>
      <c r="D36" s="93">
        <v>0</v>
      </c>
      <c r="E36" s="110"/>
      <c r="F36" s="93">
        <f>C36</f>
        <v>1.337124310204266E-3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0" t="s">
        <v>1714</v>
      </c>
      <c r="C99" s="263">
        <v>0.39329999999999998</v>
      </c>
      <c r="D99" s="93">
        <v>0</v>
      </c>
      <c r="E99" s="93"/>
      <c r="F99" s="93">
        <f>C99</f>
        <v>0.39329999999999998</v>
      </c>
      <c r="G99" s="22"/>
    </row>
    <row r="100" spans="1:7" x14ac:dyDescent="0.35">
      <c r="A100" s="22" t="s">
        <v>524</v>
      </c>
      <c r="B100" s="260" t="s">
        <v>1715</v>
      </c>
      <c r="C100" s="263">
        <v>0.26569999999999999</v>
      </c>
      <c r="D100" s="93">
        <v>0</v>
      </c>
      <c r="E100" s="93"/>
      <c r="F100" s="93">
        <f t="shared" ref="F100:F105" si="1">C100</f>
        <v>0.26569999999999999</v>
      </c>
      <c r="G100" s="22"/>
    </row>
    <row r="101" spans="1:7" x14ac:dyDescent="0.35">
      <c r="A101" s="22" t="s">
        <v>525</v>
      </c>
      <c r="B101" s="260" t="s">
        <v>1716</v>
      </c>
      <c r="C101" s="263">
        <v>0.17860000000000001</v>
      </c>
      <c r="D101" s="93">
        <v>0</v>
      </c>
      <c r="E101" s="93"/>
      <c r="F101" s="93">
        <f t="shared" si="1"/>
        <v>0.17860000000000001</v>
      </c>
      <c r="G101" s="22"/>
    </row>
    <row r="102" spans="1:7" x14ac:dyDescent="0.35">
      <c r="A102" s="22" t="s">
        <v>526</v>
      </c>
      <c r="B102" s="260" t="s">
        <v>1717</v>
      </c>
      <c r="C102" s="263">
        <v>6.9599999999999995E-2</v>
      </c>
      <c r="D102" s="93">
        <v>0</v>
      </c>
      <c r="E102" s="93"/>
      <c r="F102" s="93">
        <f t="shared" si="1"/>
        <v>6.9599999999999995E-2</v>
      </c>
      <c r="G102" s="22"/>
    </row>
    <row r="103" spans="1:7" x14ac:dyDescent="0.35">
      <c r="A103" s="22" t="s">
        <v>527</v>
      </c>
      <c r="B103" s="260" t="s">
        <v>1718</v>
      </c>
      <c r="C103" s="263">
        <v>6.0900000000000003E-2</v>
      </c>
      <c r="D103" s="93">
        <v>0</v>
      </c>
      <c r="E103" s="93"/>
      <c r="F103" s="93">
        <f t="shared" si="1"/>
        <v>6.0900000000000003E-2</v>
      </c>
      <c r="G103" s="22"/>
    </row>
    <row r="104" spans="1:7" x14ac:dyDescent="0.35">
      <c r="A104" s="22" t="s">
        <v>528</v>
      </c>
      <c r="B104" s="260" t="s">
        <v>1719</v>
      </c>
      <c r="C104" s="263">
        <v>1.6799999999999999E-2</v>
      </c>
      <c r="D104" s="93">
        <v>0</v>
      </c>
      <c r="E104" s="93"/>
      <c r="F104" s="93">
        <f t="shared" si="1"/>
        <v>1.6799999999999999E-2</v>
      </c>
      <c r="G104" s="22"/>
    </row>
    <row r="105" spans="1:7" x14ac:dyDescent="0.35">
      <c r="A105" s="22" t="s">
        <v>529</v>
      </c>
      <c r="B105" s="260" t="s">
        <v>1720</v>
      </c>
      <c r="C105" s="263">
        <v>1.52E-2</v>
      </c>
      <c r="D105" s="93">
        <v>0</v>
      </c>
      <c r="E105" s="93"/>
      <c r="F105" s="93">
        <f t="shared" si="1"/>
        <v>1.52E-2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3">
        <v>0.27500000000000002</v>
      </c>
      <c r="D150" s="93">
        <v>0</v>
      </c>
      <c r="E150" s="94"/>
      <c r="F150" s="93">
        <f>C150</f>
        <v>0.27500000000000002</v>
      </c>
    </row>
    <row r="151" spans="1:7" x14ac:dyDescent="0.35">
      <c r="A151" s="22" t="s">
        <v>557</v>
      </c>
      <c r="B151" s="22" t="s">
        <v>558</v>
      </c>
      <c r="C151" s="263">
        <v>0.72499999999999998</v>
      </c>
      <c r="D151" s="93">
        <v>0</v>
      </c>
      <c r="E151" s="94"/>
      <c r="F151" s="93">
        <f t="shared" ref="F151:F152" si="2">C151</f>
        <v>0.72499999999999998</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1.2999999999999999E-3</v>
      </c>
      <c r="D160" s="93">
        <v>0</v>
      </c>
      <c r="E160" s="94"/>
      <c r="F160" s="93">
        <f>C160</f>
        <v>1.2999999999999999E-3</v>
      </c>
    </row>
    <row r="161" spans="1:7" x14ac:dyDescent="0.35">
      <c r="A161" s="22" t="s">
        <v>569</v>
      </c>
      <c r="B161" s="22" t="s">
        <v>570</v>
      </c>
      <c r="C161" s="93">
        <v>0.99650000000000005</v>
      </c>
      <c r="D161" s="93">
        <v>0</v>
      </c>
      <c r="E161" s="94"/>
      <c r="F161" s="93">
        <f t="shared" ref="F161:F162" si="3">C161</f>
        <v>0.99650000000000005</v>
      </c>
    </row>
    <row r="162" spans="1:7" x14ac:dyDescent="0.35">
      <c r="A162" s="22" t="s">
        <v>571</v>
      </c>
      <c r="B162" s="22" t="s">
        <v>87</v>
      </c>
      <c r="C162" s="93">
        <v>2.2000000000000001E-3</v>
      </c>
      <c r="D162" s="93">
        <v>0</v>
      </c>
      <c r="E162" s="94"/>
      <c r="F162" s="93">
        <f t="shared" si="3"/>
        <v>2.2000000000000001E-3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3">
        <v>4.8899999999999999E-2</v>
      </c>
      <c r="D170" s="93">
        <v>0</v>
      </c>
      <c r="E170" s="94"/>
      <c r="F170" s="93">
        <f>C170</f>
        <v>4.8899999999999999E-2</v>
      </c>
    </row>
    <row r="171" spans="1:7" x14ac:dyDescent="0.35">
      <c r="A171" s="22" t="s">
        <v>581</v>
      </c>
      <c r="B171" s="18" t="s">
        <v>1634</v>
      </c>
      <c r="C171" s="263">
        <v>0.1004</v>
      </c>
      <c r="D171" s="93">
        <v>0</v>
      </c>
      <c r="E171" s="94"/>
      <c r="F171" s="93">
        <f t="shared" ref="F171:F174" si="4">C171</f>
        <v>0.1004</v>
      </c>
    </row>
    <row r="172" spans="1:7" x14ac:dyDescent="0.35">
      <c r="A172" s="22" t="s">
        <v>582</v>
      </c>
      <c r="B172" s="18" t="s">
        <v>1635</v>
      </c>
      <c r="C172" s="263">
        <v>0.1023</v>
      </c>
      <c r="D172" s="93">
        <v>0</v>
      </c>
      <c r="E172" s="93"/>
      <c r="F172" s="93">
        <f t="shared" si="4"/>
        <v>0.1023</v>
      </c>
    </row>
    <row r="173" spans="1:7" x14ac:dyDescent="0.35">
      <c r="A173" s="22" t="s">
        <v>583</v>
      </c>
      <c r="B173" s="18" t="s">
        <v>1636</v>
      </c>
      <c r="C173" s="263">
        <v>0.18569999999999998</v>
      </c>
      <c r="D173" s="93">
        <v>0</v>
      </c>
      <c r="E173" s="93"/>
      <c r="F173" s="93">
        <f t="shared" si="4"/>
        <v>0.18569999999999998</v>
      </c>
    </row>
    <row r="174" spans="1:7" x14ac:dyDescent="0.35">
      <c r="A174" s="22" t="s">
        <v>584</v>
      </c>
      <c r="B174" s="18" t="s">
        <v>1637</v>
      </c>
      <c r="C174" s="263">
        <v>0.56269999999999998</v>
      </c>
      <c r="D174" s="93">
        <v>0</v>
      </c>
      <c r="E174" s="93"/>
      <c r="F174" s="93">
        <f t="shared" si="4"/>
        <v>0.56269999999999998</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4">
        <v>55.829650000000001</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0" t="s">
        <v>1699</v>
      </c>
      <c r="C190" s="254">
        <v>132.45906160999999</v>
      </c>
      <c r="D190" s="262">
        <v>24423</v>
      </c>
      <c r="E190" s="36"/>
      <c r="F190" s="102">
        <f>IF($C$214=0,"",IF(C190="[for completion]","",IF(C190="","",C190/$C$214)))</f>
        <v>1.5111928059212059E-2</v>
      </c>
      <c r="G190" s="102">
        <f>IF($D$214=0,"",IF(D190="[for completion]","",IF(D190="","",D190/$D$214)))</f>
        <v>0.15556150039172223</v>
      </c>
    </row>
    <row r="191" spans="1:7" x14ac:dyDescent="0.35">
      <c r="A191" s="22" t="s">
        <v>603</v>
      </c>
      <c r="B191" s="260" t="s">
        <v>1700</v>
      </c>
      <c r="C191" s="254">
        <v>329.40595992000004</v>
      </c>
      <c r="D191" s="262">
        <v>22078</v>
      </c>
      <c r="E191" s="36"/>
      <c r="F191" s="102">
        <f t="shared" ref="F191:F213" si="5">IF($C$214=0,"",IF(C191="[for completion]","",IF(C191="","",C191/$C$214)))</f>
        <v>3.7581114557819879E-2</v>
      </c>
      <c r="G191" s="102">
        <f t="shared" ref="G191:G213" si="6">IF($D$214=0,"",IF(D191="[for completion]","",IF(D191="","",D191/$D$214)))</f>
        <v>0.1406250995229269</v>
      </c>
    </row>
    <row r="192" spans="1:7" x14ac:dyDescent="0.35">
      <c r="A192" s="22" t="s">
        <v>604</v>
      </c>
      <c r="B192" s="260" t="s">
        <v>1701</v>
      </c>
      <c r="C192" s="254">
        <v>435.94548966000002</v>
      </c>
      <c r="D192" s="262">
        <v>17624</v>
      </c>
      <c r="E192" s="36"/>
      <c r="F192" s="102">
        <f t="shared" si="5"/>
        <v>4.9735947072287998E-2</v>
      </c>
      <c r="G192" s="102">
        <f t="shared" si="6"/>
        <v>0.11225549207319792</v>
      </c>
    </row>
    <row r="193" spans="1:7" x14ac:dyDescent="0.35">
      <c r="A193" s="22" t="s">
        <v>605</v>
      </c>
      <c r="B193" s="260" t="s">
        <v>1702</v>
      </c>
      <c r="C193" s="254">
        <v>452.82663567999998</v>
      </c>
      <c r="D193" s="262">
        <v>12934</v>
      </c>
      <c r="E193" s="36"/>
      <c r="F193" s="102">
        <f t="shared" si="5"/>
        <v>5.1661875439215472E-2</v>
      </c>
      <c r="G193" s="102">
        <f t="shared" si="6"/>
        <v>8.2382690335607231E-2</v>
      </c>
    </row>
    <row r="194" spans="1:7" x14ac:dyDescent="0.35">
      <c r="A194" s="22" t="s">
        <v>606</v>
      </c>
      <c r="B194" s="260" t="s">
        <v>1703</v>
      </c>
      <c r="C194" s="254">
        <v>569.61839129999998</v>
      </c>
      <c r="D194" s="262">
        <v>12656</v>
      </c>
      <c r="E194" s="36"/>
      <c r="F194" s="102">
        <f t="shared" si="5"/>
        <v>6.4986359150530484E-2</v>
      </c>
      <c r="G194" s="102">
        <f t="shared" si="6"/>
        <v>8.0611978420244715E-2</v>
      </c>
    </row>
    <row r="195" spans="1:7" x14ac:dyDescent="0.35">
      <c r="A195" s="22" t="s">
        <v>607</v>
      </c>
      <c r="B195" s="260" t="s">
        <v>1704</v>
      </c>
      <c r="C195" s="254">
        <v>596.06839051999998</v>
      </c>
      <c r="D195" s="262">
        <v>10843</v>
      </c>
      <c r="E195" s="36"/>
      <c r="F195" s="102">
        <f t="shared" si="5"/>
        <v>6.800397440856186E-2</v>
      </c>
      <c r="G195" s="102">
        <f t="shared" si="6"/>
        <v>6.9064134166459665E-2</v>
      </c>
    </row>
    <row r="196" spans="1:7" x14ac:dyDescent="0.35">
      <c r="A196" s="22" t="s">
        <v>608</v>
      </c>
      <c r="B196" s="260" t="s">
        <v>1705</v>
      </c>
      <c r="C196" s="254">
        <v>640.0213365599999</v>
      </c>
      <c r="D196" s="262">
        <v>9863</v>
      </c>
      <c r="E196" s="36"/>
      <c r="F196" s="102">
        <f t="shared" si="5"/>
        <v>7.3018457755141472E-2</v>
      </c>
      <c r="G196" s="102">
        <f t="shared" si="6"/>
        <v>6.2822056191440712E-2</v>
      </c>
    </row>
    <row r="197" spans="1:7" x14ac:dyDescent="0.35">
      <c r="A197" s="22" t="s">
        <v>609</v>
      </c>
      <c r="B197" s="260" t="s">
        <v>1706</v>
      </c>
      <c r="C197" s="254">
        <v>625.92483678999997</v>
      </c>
      <c r="D197" s="262">
        <v>8351</v>
      </c>
      <c r="E197" s="36"/>
      <c r="F197" s="102">
        <f t="shared" si="5"/>
        <v>7.1410222819594749E-2</v>
      </c>
      <c r="G197" s="102">
        <f t="shared" si="6"/>
        <v>5.3191421601411472E-2</v>
      </c>
    </row>
    <row r="198" spans="1:7" x14ac:dyDescent="0.35">
      <c r="A198" s="22" t="s">
        <v>610</v>
      </c>
      <c r="B198" s="260" t="s">
        <v>1707</v>
      </c>
      <c r="C198" s="254">
        <v>594.41503724000006</v>
      </c>
      <c r="D198" s="262">
        <v>7000</v>
      </c>
      <c r="E198" s="36"/>
      <c r="F198" s="102">
        <f t="shared" si="5"/>
        <v>6.7815347405470253E-2</v>
      </c>
      <c r="G198" s="102">
        <f t="shared" si="6"/>
        <v>4.4586271250135354E-2</v>
      </c>
    </row>
    <row r="199" spans="1:7" x14ac:dyDescent="0.35">
      <c r="A199" s="22" t="s">
        <v>611</v>
      </c>
      <c r="B199" s="260" t="s">
        <v>1708</v>
      </c>
      <c r="C199" s="254">
        <v>590.49809740000001</v>
      </c>
      <c r="D199" s="262">
        <v>6218</v>
      </c>
      <c r="E199" s="39"/>
      <c r="F199" s="102">
        <f t="shared" si="5"/>
        <v>6.7368473387529354E-2</v>
      </c>
      <c r="G199" s="102">
        <f t="shared" si="6"/>
        <v>3.9605347804763089E-2</v>
      </c>
    </row>
    <row r="200" spans="1:7" x14ac:dyDescent="0.35">
      <c r="A200" s="22" t="s">
        <v>612</v>
      </c>
      <c r="B200" s="260" t="s">
        <v>1709</v>
      </c>
      <c r="C200" s="254">
        <v>2853.7238777800003</v>
      </c>
      <c r="D200" s="262">
        <v>21507</v>
      </c>
      <c r="E200" s="39"/>
      <c r="F200" s="102">
        <f t="shared" si="5"/>
        <v>0.32557432777865375</v>
      </c>
      <c r="G200" s="102">
        <f t="shared" si="6"/>
        <v>0.13698813368238014</v>
      </c>
    </row>
    <row r="201" spans="1:7" x14ac:dyDescent="0.35">
      <c r="A201" s="22" t="s">
        <v>613</v>
      </c>
      <c r="B201" s="260" t="s">
        <v>1710</v>
      </c>
      <c r="C201" s="254">
        <v>944.29220960999999</v>
      </c>
      <c r="D201" s="262">
        <v>3502</v>
      </c>
      <c r="E201" s="39"/>
      <c r="F201" s="102">
        <f t="shared" si="5"/>
        <v>0.10773197216598275</v>
      </c>
      <c r="G201" s="102">
        <f t="shared" si="6"/>
        <v>2.2305874559710573E-2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8765.1993240699994</v>
      </c>
      <c r="D214" s="46">
        <f>SUM(D190:D213)</f>
        <v>156999</v>
      </c>
      <c r="E214" s="87"/>
      <c r="F214" s="111">
        <f>SUM(F190:F213)</f>
        <v>1.0000000000000002</v>
      </c>
      <c r="G214" s="111">
        <f>SUM(G190:G213)</f>
        <v>0.99999999999999989</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3">
        <v>0.53959999999999997</v>
      </c>
      <c r="F216" s="110"/>
      <c r="G216" s="110"/>
    </row>
    <row r="217" spans="1:7" x14ac:dyDescent="0.35">
      <c r="F217" s="110"/>
      <c r="G217" s="110"/>
    </row>
    <row r="218" spans="1:7" x14ac:dyDescent="0.35">
      <c r="B218" s="39" t="s">
        <v>630</v>
      </c>
      <c r="F218" s="110"/>
      <c r="G218" s="110"/>
    </row>
    <row r="219" spans="1:7" x14ac:dyDescent="0.35">
      <c r="A219" s="22" t="s">
        <v>631</v>
      </c>
      <c r="B219" s="22" t="s">
        <v>632</v>
      </c>
      <c r="C219" s="254">
        <v>1964.36456456</v>
      </c>
      <c r="D219" s="262">
        <v>66631</v>
      </c>
      <c r="F219" s="102">
        <f t="shared" ref="F219:F233" si="7">IF($C$227=0,"",IF(C219="[for completion]","",C219/$C$227))</f>
        <v>0.22410951444831198</v>
      </c>
      <c r="G219" s="102">
        <f t="shared" ref="G219:G233" si="8">IF($D$227=0,"",IF(D219="[for completion]","",D219/$D$227))</f>
        <v>0.42440397709539551</v>
      </c>
    </row>
    <row r="220" spans="1:7" x14ac:dyDescent="0.35">
      <c r="A220" s="22" t="s">
        <v>633</v>
      </c>
      <c r="B220" s="22" t="s">
        <v>634</v>
      </c>
      <c r="C220" s="254">
        <v>1264.3798284000002</v>
      </c>
      <c r="D220" s="262">
        <v>21930</v>
      </c>
      <c r="F220" s="102">
        <f t="shared" si="7"/>
        <v>0.14424998013769103</v>
      </c>
      <c r="G220" s="102">
        <f t="shared" si="8"/>
        <v>0.13968241835935261</v>
      </c>
    </row>
    <row r="221" spans="1:7" x14ac:dyDescent="0.35">
      <c r="A221" s="22" t="s">
        <v>635</v>
      </c>
      <c r="B221" s="22" t="s">
        <v>636</v>
      </c>
      <c r="C221" s="254">
        <v>1691.4734388699999</v>
      </c>
      <c r="D221" s="262">
        <v>25970</v>
      </c>
      <c r="F221" s="102">
        <f t="shared" si="7"/>
        <v>0.19297603811758926</v>
      </c>
      <c r="G221" s="102">
        <f t="shared" si="8"/>
        <v>0.16541506633800215</v>
      </c>
    </row>
    <row r="222" spans="1:7" x14ac:dyDescent="0.35">
      <c r="A222" s="22" t="s">
        <v>637</v>
      </c>
      <c r="B222" s="22" t="s">
        <v>638</v>
      </c>
      <c r="C222" s="254">
        <v>1946.8645089200002</v>
      </c>
      <c r="D222" s="262">
        <v>23887</v>
      </c>
      <c r="F222" s="102">
        <f t="shared" si="7"/>
        <v>0.22211297620736825</v>
      </c>
      <c r="G222" s="102">
        <f t="shared" si="8"/>
        <v>0.15214746590742617</v>
      </c>
    </row>
    <row r="223" spans="1:7" x14ac:dyDescent="0.35">
      <c r="A223" s="22" t="s">
        <v>639</v>
      </c>
      <c r="B223" s="22" t="s">
        <v>640</v>
      </c>
      <c r="C223" s="254">
        <v>1897.6191180000001</v>
      </c>
      <c r="D223" s="262">
        <v>18576</v>
      </c>
      <c r="F223" s="102">
        <f t="shared" si="7"/>
        <v>0.21649469086104783</v>
      </c>
      <c r="G223" s="102">
        <f t="shared" si="8"/>
        <v>0.11831922496321633</v>
      </c>
    </row>
    <row r="224" spans="1:7" x14ac:dyDescent="0.35">
      <c r="A224" s="22" t="s">
        <v>641</v>
      </c>
      <c r="B224" s="22" t="s">
        <v>642</v>
      </c>
      <c r="C224" s="254">
        <v>0.34820212</v>
      </c>
      <c r="D224" s="262">
        <v>4</v>
      </c>
      <c r="F224" s="102">
        <f t="shared" si="7"/>
        <v>3.9725522161693085E-5</v>
      </c>
      <c r="G224" s="102">
        <f t="shared" si="8"/>
        <v>2.5477869285791628E-5</v>
      </c>
    </row>
    <row r="225" spans="1:7" x14ac:dyDescent="0.35">
      <c r="A225" s="22" t="s">
        <v>643</v>
      </c>
      <c r="B225" s="22" t="s">
        <v>644</v>
      </c>
      <c r="C225" s="254">
        <v>0.14966320000000002</v>
      </c>
      <c r="D225" s="262">
        <v>1</v>
      </c>
      <c r="F225" s="102">
        <f t="shared" si="7"/>
        <v>1.7074705830021671E-5</v>
      </c>
      <c r="G225" s="102">
        <f t="shared" si="8"/>
        <v>6.3694673214479069E-6</v>
      </c>
    </row>
    <row r="226" spans="1:7" x14ac:dyDescent="0.35">
      <c r="A226" s="22" t="s">
        <v>645</v>
      </c>
      <c r="B226" s="22" t="s">
        <v>646</v>
      </c>
      <c r="C226" s="254">
        <v>0</v>
      </c>
      <c r="D226" s="262">
        <v>0</v>
      </c>
      <c r="F226" s="102">
        <f t="shared" si="7"/>
        <v>0</v>
      </c>
      <c r="G226" s="102">
        <f t="shared" si="8"/>
        <v>0</v>
      </c>
    </row>
    <row r="227" spans="1:7" x14ac:dyDescent="0.35">
      <c r="A227" s="22" t="s">
        <v>647</v>
      </c>
      <c r="B227" s="48" t="s">
        <v>89</v>
      </c>
      <c r="C227" s="96">
        <f>SUM(C219:C226)</f>
        <v>8765.1993240699994</v>
      </c>
      <c r="D227" s="97">
        <f>SUM(D219:D226)</f>
        <v>156999</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0.96930000000000005</v>
      </c>
      <c r="E260" s="87"/>
      <c r="F260" s="87"/>
      <c r="G260" s="87"/>
    </row>
    <row r="261" spans="1:14" x14ac:dyDescent="0.35">
      <c r="A261" s="22" t="s">
        <v>686</v>
      </c>
      <c r="B261" s="22" t="s">
        <v>687</v>
      </c>
      <c r="C261" s="93">
        <v>1.7500000000000002E-2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49" t="s">
        <v>1588</v>
      </c>
    </row>
    <row r="7" spans="1:3" ht="29" x14ac:dyDescent="0.35">
      <c r="A7" s="1" t="s">
        <v>731</v>
      </c>
      <c r="B7" s="36" t="s">
        <v>1591</v>
      </c>
      <c r="C7" s="249" t="s">
        <v>1592</v>
      </c>
    </row>
    <row r="8" spans="1:3" ht="29" x14ac:dyDescent="0.35">
      <c r="A8" s="1" t="s">
        <v>732</v>
      </c>
      <c r="B8" s="36" t="s">
        <v>1590</v>
      </c>
      <c r="C8" s="249" t="s">
        <v>1593</v>
      </c>
    </row>
    <row r="9" spans="1:3" x14ac:dyDescent="0.35">
      <c r="A9" s="1" t="s">
        <v>733</v>
      </c>
      <c r="B9" s="36" t="s">
        <v>734</v>
      </c>
      <c r="C9" s="247" t="s">
        <v>1675</v>
      </c>
    </row>
    <row r="10" spans="1:3" ht="44.25" customHeight="1" x14ac:dyDescent="0.35">
      <c r="A10" s="1" t="s">
        <v>735</v>
      </c>
      <c r="B10" s="36" t="s">
        <v>949</v>
      </c>
      <c r="C10" s="247" t="s">
        <v>1682</v>
      </c>
    </row>
    <row r="11" spans="1:3" ht="54.75" customHeight="1" x14ac:dyDescent="0.35">
      <c r="A11" s="1" t="s">
        <v>736</v>
      </c>
      <c r="B11" s="36" t="s">
        <v>737</v>
      </c>
      <c r="C11" s="247" t="s">
        <v>1683</v>
      </c>
    </row>
    <row r="12" spans="1:3" ht="43.5" x14ac:dyDescent="0.35">
      <c r="A12" s="1" t="s">
        <v>738</v>
      </c>
      <c r="B12" s="36" t="s">
        <v>1548</v>
      </c>
      <c r="C12" s="247" t="s">
        <v>1680</v>
      </c>
    </row>
    <row r="13" spans="1:3" ht="29" customHeight="1" x14ac:dyDescent="0.35">
      <c r="A13" s="1" t="s">
        <v>740</v>
      </c>
      <c r="B13" s="36" t="s">
        <v>739</v>
      </c>
      <c r="C13" s="247" t="s">
        <v>1676</v>
      </c>
    </row>
    <row r="14" spans="1:3" x14ac:dyDescent="0.35">
      <c r="A14" s="1" t="s">
        <v>742</v>
      </c>
      <c r="B14" s="36" t="s">
        <v>741</v>
      </c>
      <c r="C14" s="247" t="s">
        <v>1681</v>
      </c>
    </row>
    <row r="15" spans="1:3" ht="29" x14ac:dyDescent="0.35">
      <c r="A15" s="1" t="s">
        <v>744</v>
      </c>
      <c r="B15" s="36" t="s">
        <v>743</v>
      </c>
      <c r="C15" s="247" t="s">
        <v>1684</v>
      </c>
    </row>
    <row r="16" spans="1:3" ht="120" customHeight="1" x14ac:dyDescent="0.35">
      <c r="A16" s="1" t="s">
        <v>746</v>
      </c>
      <c r="B16" s="36" t="s">
        <v>745</v>
      </c>
      <c r="C16" s="248" t="s">
        <v>1685</v>
      </c>
    </row>
    <row r="17" spans="1:3" ht="30" customHeight="1" x14ac:dyDescent="0.35">
      <c r="A17" s="1" t="s">
        <v>748</v>
      </c>
      <c r="B17" s="40" t="s">
        <v>747</v>
      </c>
      <c r="C17" s="248" t="s">
        <v>1677</v>
      </c>
    </row>
    <row r="18" spans="1:3" x14ac:dyDescent="0.35">
      <c r="A18" s="1" t="s">
        <v>750</v>
      </c>
      <c r="B18" s="40" t="s">
        <v>749</v>
      </c>
      <c r="C18" s="248" t="s">
        <v>1686</v>
      </c>
    </row>
    <row r="19" spans="1:3" ht="43.5" x14ac:dyDescent="0.35">
      <c r="A19" s="1" t="s">
        <v>1547</v>
      </c>
      <c r="B19" s="40" t="s">
        <v>751</v>
      </c>
      <c r="C19" s="248" t="s">
        <v>1678</v>
      </c>
    </row>
    <row r="20" spans="1:3" x14ac:dyDescent="0.35">
      <c r="A20" s="1" t="s">
        <v>1549</v>
      </c>
      <c r="B20" s="36" t="s">
        <v>1546</v>
      </c>
      <c r="C20" s="247"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J429"/>
  <sheetViews>
    <sheetView showGridLines="0" zoomScale="80" zoomScaleNormal="80" workbookViewId="0"/>
  </sheetViews>
  <sheetFormatPr defaultColWidth="2.90625" defaultRowHeight="15.9" customHeight="1" outlineLevelRow="1" x14ac:dyDescent="0.35"/>
  <cols>
    <col min="1" max="1" width="3.6328125" style="142" customWidth="1"/>
    <col min="2" max="2" width="36.6328125" style="142" customWidth="1"/>
    <col min="3" max="3" width="21" style="142" customWidth="1"/>
    <col min="4" max="4" width="19.54296875" style="142" customWidth="1"/>
    <col min="5" max="5" width="19.6328125" style="142" customWidth="1"/>
    <col min="6" max="6" width="21.453125" style="142" customWidth="1"/>
    <col min="7" max="7" width="23.6328125" style="142" customWidth="1"/>
    <col min="8" max="8" width="26.453125" style="266" customWidth="1"/>
    <col min="9" max="9" width="24.54296875" style="266" customWidth="1"/>
    <col min="10" max="16384" width="2.90625" style="142"/>
  </cols>
  <sheetData>
    <row r="1" spans="1:9" ht="15" customHeight="1" x14ac:dyDescent="0.35">
      <c r="A1" s="266"/>
      <c r="B1" s="140"/>
      <c r="C1" s="140"/>
      <c r="D1" s="140"/>
      <c r="E1" s="140"/>
      <c r="F1" s="140"/>
      <c r="G1" s="140"/>
      <c r="H1" s="140"/>
      <c r="I1" s="141" t="s">
        <v>1157</v>
      </c>
    </row>
    <row r="2" spans="1:9" ht="15" customHeight="1" x14ac:dyDescent="0.35">
      <c r="A2" s="266"/>
      <c r="B2" s="143"/>
      <c r="C2" s="143"/>
      <c r="D2" s="143"/>
      <c r="E2" s="143"/>
      <c r="F2" s="143"/>
      <c r="G2" s="143"/>
      <c r="H2" s="144" t="s">
        <v>1642</v>
      </c>
      <c r="I2" s="145">
        <v>45657</v>
      </c>
    </row>
    <row r="3" spans="1:9" ht="15" customHeight="1" x14ac:dyDescent="0.35">
      <c r="A3" s="266"/>
      <c r="B3" s="143"/>
      <c r="C3" s="143"/>
      <c r="D3" s="143"/>
      <c r="E3" s="143"/>
      <c r="F3" s="143"/>
      <c r="G3" s="143"/>
      <c r="H3" s="144" t="s">
        <v>1643</v>
      </c>
      <c r="I3" s="146" t="s">
        <v>1644</v>
      </c>
    </row>
    <row r="4" spans="1:9" ht="15" customHeight="1" x14ac:dyDescent="0.35">
      <c r="A4" s="266"/>
      <c r="H4" s="142"/>
      <c r="I4" s="142"/>
    </row>
    <row r="5" spans="1:9" ht="15" customHeight="1" x14ac:dyDescent="0.35">
      <c r="A5" s="266"/>
      <c r="B5" s="147" t="s">
        <v>1645</v>
      </c>
      <c r="C5" s="148"/>
      <c r="D5" s="272" t="s">
        <v>1646</v>
      </c>
      <c r="E5" s="272"/>
      <c r="F5" s="272"/>
      <c r="G5" s="272" t="s">
        <v>1647</v>
      </c>
      <c r="H5" s="272"/>
      <c r="I5" s="272"/>
    </row>
    <row r="6" spans="1:9" ht="15" customHeight="1" x14ac:dyDescent="0.35">
      <c r="A6" s="266"/>
      <c r="B6" s="142" t="s">
        <v>1722</v>
      </c>
      <c r="D6" s="273" t="s">
        <v>1723</v>
      </c>
      <c r="E6" s="273"/>
      <c r="F6" s="273"/>
      <c r="G6" s="273" t="s">
        <v>1724</v>
      </c>
      <c r="H6" s="273"/>
      <c r="I6" s="273"/>
    </row>
    <row r="7" spans="1:9" ht="15" customHeight="1" x14ac:dyDescent="0.35">
      <c r="A7" s="266"/>
      <c r="B7" s="142" t="s">
        <v>1640</v>
      </c>
      <c r="D7" s="273" t="s">
        <v>1725</v>
      </c>
      <c r="E7" s="273"/>
      <c r="F7" s="273"/>
      <c r="G7" s="273" t="s">
        <v>1726</v>
      </c>
      <c r="H7" s="273"/>
      <c r="I7" s="273"/>
    </row>
    <row r="8" spans="1:9" ht="15" customHeight="1" thickBot="1" x14ac:dyDescent="0.4">
      <c r="A8" s="266"/>
      <c r="B8" s="149" t="s">
        <v>484</v>
      </c>
      <c r="C8" s="149"/>
      <c r="D8" s="275" t="s">
        <v>1727</v>
      </c>
      <c r="E8" s="275"/>
      <c r="F8" s="275"/>
      <c r="G8" s="275" t="s">
        <v>1728</v>
      </c>
      <c r="H8" s="275"/>
      <c r="I8" s="275"/>
    </row>
    <row r="9" spans="1:9" ht="15" customHeight="1" x14ac:dyDescent="0.35">
      <c r="A9" s="266"/>
      <c r="I9" s="150"/>
    </row>
    <row r="10" spans="1:9" ht="15" customHeight="1" x14ac:dyDescent="0.35">
      <c r="A10" s="266"/>
      <c r="B10" s="148" t="s">
        <v>1729</v>
      </c>
      <c r="C10" s="265"/>
      <c r="D10" s="265" t="s">
        <v>1730</v>
      </c>
      <c r="E10" s="265" t="s">
        <v>1731</v>
      </c>
      <c r="F10" s="265" t="s">
        <v>1732</v>
      </c>
      <c r="G10" s="265" t="s">
        <v>1733</v>
      </c>
      <c r="H10" s="265" t="s">
        <v>1734</v>
      </c>
      <c r="I10" s="265" t="s">
        <v>1735</v>
      </c>
    </row>
    <row r="11" spans="1:9" ht="15" customHeight="1" thickBot="1" x14ac:dyDescent="0.4">
      <c r="A11" s="266"/>
      <c r="B11" s="151" t="s">
        <v>1736</v>
      </c>
      <c r="C11" s="152"/>
      <c r="D11" s="153"/>
      <c r="E11" s="153"/>
      <c r="F11" s="153"/>
      <c r="G11" s="153"/>
      <c r="H11" s="154">
        <v>4.101961339658712</v>
      </c>
      <c r="I11" s="155">
        <v>7250000000</v>
      </c>
    </row>
    <row r="12" spans="1:9" ht="5" customHeight="1" x14ac:dyDescent="0.35">
      <c r="A12" s="266"/>
      <c r="B12" s="156"/>
      <c r="D12" s="157"/>
      <c r="E12" s="157"/>
      <c r="F12" s="157"/>
      <c r="G12" s="157"/>
      <c r="H12" s="158"/>
      <c r="I12" s="159"/>
    </row>
    <row r="13" spans="1:9" ht="15" customHeight="1" x14ac:dyDescent="0.35">
      <c r="A13" s="266"/>
      <c r="B13" s="160" t="s">
        <v>1737</v>
      </c>
      <c r="D13" s="161">
        <v>40319</v>
      </c>
      <c r="E13" s="266" t="s">
        <v>1738</v>
      </c>
      <c r="F13" s="161">
        <v>45798</v>
      </c>
      <c r="G13" s="161">
        <v>46163</v>
      </c>
      <c r="H13" s="162">
        <v>0.38603696098562629</v>
      </c>
      <c r="I13" s="163">
        <v>350000000</v>
      </c>
    </row>
    <row r="14" spans="1:9" ht="15" customHeight="1" x14ac:dyDescent="0.35">
      <c r="A14" s="266"/>
      <c r="B14" s="160" t="s">
        <v>1739</v>
      </c>
      <c r="D14" s="161">
        <v>42093</v>
      </c>
      <c r="E14" s="266" t="s">
        <v>1738</v>
      </c>
      <c r="F14" s="161">
        <v>45747</v>
      </c>
      <c r="G14" s="161">
        <v>46111</v>
      </c>
      <c r="H14" s="162">
        <v>0.24640657084188911</v>
      </c>
      <c r="I14" s="163">
        <v>1250000000</v>
      </c>
    </row>
    <row r="15" spans="1:9" ht="15" customHeight="1" x14ac:dyDescent="0.35">
      <c r="A15" s="266"/>
      <c r="B15" s="160" t="s">
        <v>1740</v>
      </c>
      <c r="D15" s="161">
        <v>43369</v>
      </c>
      <c r="E15" s="266" t="s">
        <v>1738</v>
      </c>
      <c r="F15" s="161">
        <v>45926</v>
      </c>
      <c r="G15" s="161">
        <v>46291</v>
      </c>
      <c r="H15" s="162">
        <v>0.73648186173853525</v>
      </c>
      <c r="I15" s="163">
        <v>250000000</v>
      </c>
    </row>
    <row r="16" spans="1:9" ht="15" customHeight="1" x14ac:dyDescent="0.35">
      <c r="A16" s="266"/>
      <c r="B16" s="160" t="s">
        <v>1741</v>
      </c>
      <c r="D16" s="161">
        <v>44720</v>
      </c>
      <c r="E16" s="266" t="s">
        <v>1738</v>
      </c>
      <c r="F16" s="161">
        <v>47277</v>
      </c>
      <c r="G16" s="161">
        <v>47642</v>
      </c>
      <c r="H16" s="162">
        <v>4.4353182751540041</v>
      </c>
      <c r="I16" s="163">
        <v>2050000000</v>
      </c>
    </row>
    <row r="17" spans="1:9" ht="15" customHeight="1" x14ac:dyDescent="0.35">
      <c r="A17" s="266"/>
      <c r="B17" s="160" t="s">
        <v>1742</v>
      </c>
      <c r="D17" s="161">
        <v>45111</v>
      </c>
      <c r="E17" s="266" t="s">
        <v>1743</v>
      </c>
      <c r="F17" s="161">
        <v>46938</v>
      </c>
      <c r="G17" s="161">
        <v>47303</v>
      </c>
      <c r="H17" s="162">
        <v>3.5071868583162216</v>
      </c>
      <c r="I17" s="184">
        <v>750000000</v>
      </c>
    </row>
    <row r="18" spans="1:9" ht="15" customHeight="1" x14ac:dyDescent="0.35">
      <c r="A18" s="266"/>
      <c r="B18" s="160" t="s">
        <v>1744</v>
      </c>
      <c r="D18" s="161">
        <v>45344</v>
      </c>
      <c r="E18" s="266" t="s">
        <v>1743</v>
      </c>
      <c r="F18" s="161">
        <v>47564</v>
      </c>
      <c r="G18" s="161">
        <v>47929</v>
      </c>
      <c r="H18" s="162">
        <v>5.2210814510609174</v>
      </c>
      <c r="I18" s="184">
        <v>500000000</v>
      </c>
    </row>
    <row r="19" spans="1:9" ht="15" customHeight="1" x14ac:dyDescent="0.35">
      <c r="A19" s="266"/>
      <c r="B19" s="160" t="s">
        <v>1745</v>
      </c>
      <c r="D19" s="161">
        <v>45470</v>
      </c>
      <c r="E19" s="266" t="s">
        <v>1743</v>
      </c>
      <c r="F19" s="161">
        <v>48392</v>
      </c>
      <c r="G19" s="161">
        <v>48757</v>
      </c>
      <c r="H19" s="162">
        <v>7.4880219028062971</v>
      </c>
      <c r="I19" s="184">
        <v>300000000</v>
      </c>
    </row>
    <row r="20" spans="1:9" ht="15" customHeight="1" thickBot="1" x14ac:dyDescent="0.4">
      <c r="A20" s="266"/>
      <c r="B20" s="160" t="s">
        <v>1746</v>
      </c>
      <c r="D20" s="161">
        <v>45644</v>
      </c>
      <c r="E20" s="266" t="s">
        <v>1738</v>
      </c>
      <c r="F20" s="161">
        <v>48200</v>
      </c>
      <c r="G20" s="161">
        <v>48566</v>
      </c>
      <c r="H20" s="162">
        <v>6.9623545516769338</v>
      </c>
      <c r="I20" s="184">
        <v>1800000000</v>
      </c>
    </row>
    <row r="21" spans="1:9" ht="15" hidden="1" customHeight="1" outlineLevel="1" x14ac:dyDescent="0.35">
      <c r="A21" s="266"/>
      <c r="B21" s="160"/>
      <c r="D21" s="161"/>
      <c r="E21" s="266"/>
      <c r="F21" s="161"/>
      <c r="G21" s="161"/>
      <c r="H21" s="162"/>
      <c r="I21" s="184"/>
    </row>
    <row r="22" spans="1:9" ht="15" hidden="1" customHeight="1" outlineLevel="1" thickBot="1" x14ac:dyDescent="0.4">
      <c r="A22" s="266"/>
      <c r="B22" s="160"/>
      <c r="D22" s="161"/>
      <c r="E22" s="266"/>
      <c r="F22" s="161"/>
      <c r="G22" s="161"/>
      <c r="H22" s="162"/>
      <c r="I22" s="163"/>
    </row>
    <row r="23" spans="1:9" ht="15" customHeight="1" collapsed="1" thickBot="1" x14ac:dyDescent="0.4">
      <c r="A23" s="266"/>
      <c r="B23" s="164" t="s">
        <v>1747</v>
      </c>
      <c r="C23" s="164"/>
      <c r="D23" s="164"/>
      <c r="E23" s="164"/>
      <c r="F23" s="164"/>
      <c r="G23" s="164"/>
      <c r="H23" s="164"/>
      <c r="I23" s="165" t="s">
        <v>1748</v>
      </c>
    </row>
    <row r="24" spans="1:9" ht="15" customHeight="1" x14ac:dyDescent="0.35">
      <c r="A24" s="266"/>
      <c r="H24" s="166"/>
      <c r="I24" s="166"/>
    </row>
    <row r="25" spans="1:9" ht="15" customHeight="1" x14ac:dyDescent="0.35">
      <c r="A25" s="266"/>
      <c r="B25" s="148" t="s">
        <v>1749</v>
      </c>
      <c r="C25" s="265"/>
      <c r="D25" s="265"/>
      <c r="E25" s="265"/>
      <c r="F25" s="265"/>
      <c r="G25" s="265"/>
      <c r="H25" s="265" t="s">
        <v>1734</v>
      </c>
      <c r="I25" s="265" t="s">
        <v>1735</v>
      </c>
    </row>
    <row r="26" spans="1:9" ht="15" customHeight="1" x14ac:dyDescent="0.35">
      <c r="A26" s="266"/>
      <c r="B26" s="156" t="s">
        <v>1750</v>
      </c>
      <c r="C26" s="156"/>
      <c r="D26" s="156"/>
      <c r="E26" s="156"/>
      <c r="H26" s="158">
        <v>14.594166666666666</v>
      </c>
      <c r="I26" s="159">
        <v>8765199324.0699997</v>
      </c>
    </row>
    <row r="27" spans="1:9" ht="15" customHeight="1" x14ac:dyDescent="0.35">
      <c r="A27" s="266"/>
      <c r="B27" s="156" t="s">
        <v>1751</v>
      </c>
      <c r="C27" s="156"/>
      <c r="D27" s="156"/>
      <c r="E27" s="156"/>
      <c r="H27" s="158">
        <v>4.4356159735494014</v>
      </c>
      <c r="I27" s="159">
        <v>182275776.69999999</v>
      </c>
    </row>
    <row r="28" spans="1:9" ht="15" customHeight="1" x14ac:dyDescent="0.35">
      <c r="A28" s="266"/>
      <c r="B28" s="160" t="s">
        <v>1752</v>
      </c>
      <c r="C28" s="160"/>
      <c r="D28" s="160"/>
      <c r="E28" s="160"/>
      <c r="H28" s="162">
        <v>5.4794520547945206E-3</v>
      </c>
      <c r="I28" s="163">
        <v>43575776.700000003</v>
      </c>
    </row>
    <row r="29" spans="1:9" ht="15" hidden="1" customHeight="1" outlineLevel="1" x14ac:dyDescent="0.35">
      <c r="A29" s="266"/>
      <c r="B29" s="160" t="s">
        <v>1753</v>
      </c>
      <c r="C29" s="160"/>
      <c r="D29" s="160"/>
      <c r="E29" s="160"/>
      <c r="H29" s="162">
        <v>0</v>
      </c>
      <c r="I29" s="163">
        <v>0</v>
      </c>
    </row>
    <row r="30" spans="1:9" ht="15" customHeight="1" collapsed="1" x14ac:dyDescent="0.35">
      <c r="A30" s="266"/>
      <c r="B30" s="160" t="s">
        <v>1754</v>
      </c>
      <c r="C30" s="160"/>
      <c r="D30" s="160"/>
      <c r="E30" s="160"/>
      <c r="H30" s="162">
        <v>5.8274446672131628</v>
      </c>
      <c r="I30" s="163">
        <v>138700000</v>
      </c>
    </row>
    <row r="31" spans="1:9" ht="15" customHeight="1" thickBot="1" x14ac:dyDescent="0.4">
      <c r="A31" s="266"/>
      <c r="B31" s="167" t="s">
        <v>1755</v>
      </c>
      <c r="C31" s="167"/>
      <c r="D31" s="167"/>
      <c r="E31" s="167"/>
      <c r="H31" s="158">
        <v>14.387219153890138</v>
      </c>
      <c r="I31" s="159">
        <v>8947475100.7700005</v>
      </c>
    </row>
    <row r="32" spans="1:9" ht="15" hidden="1" customHeight="1" outlineLevel="1" thickBot="1" x14ac:dyDescent="0.4">
      <c r="A32" s="266"/>
      <c r="B32" s="168" t="s">
        <v>1756</v>
      </c>
      <c r="C32" s="168"/>
      <c r="D32" s="168"/>
      <c r="E32" s="168"/>
      <c r="F32" s="149"/>
      <c r="G32" s="149"/>
      <c r="H32" s="169"/>
      <c r="I32" s="170"/>
    </row>
    <row r="33" spans="1:9" ht="15" customHeight="1" collapsed="1" thickBot="1" x14ac:dyDescent="0.4">
      <c r="A33" s="266"/>
      <c r="B33" s="171" t="s">
        <v>1757</v>
      </c>
      <c r="C33" s="171"/>
      <c r="D33" s="171"/>
      <c r="E33" s="171"/>
      <c r="F33" s="172"/>
      <c r="G33" s="172"/>
      <c r="H33" s="172"/>
      <c r="I33" s="172">
        <v>0.23413449665793107</v>
      </c>
    </row>
    <row r="34" spans="1:9" ht="15" customHeight="1" thickBot="1" x14ac:dyDescent="0.4">
      <c r="A34" s="266"/>
      <c r="B34" s="171" t="s">
        <v>1758</v>
      </c>
      <c r="C34" s="171"/>
      <c r="D34" s="171"/>
      <c r="E34" s="171"/>
      <c r="F34" s="172"/>
      <c r="G34" s="172"/>
      <c r="H34" s="172"/>
      <c r="I34" s="172">
        <v>0.16500000000000001</v>
      </c>
    </row>
    <row r="35" spans="1:9" ht="15" customHeight="1" thickBot="1" x14ac:dyDescent="0.4">
      <c r="A35" s="266"/>
      <c r="B35" s="171" t="s">
        <v>1759</v>
      </c>
      <c r="C35" s="171"/>
      <c r="D35" s="171"/>
      <c r="E35" s="171"/>
      <c r="F35" s="172"/>
      <c r="G35" s="172"/>
      <c r="H35" s="172"/>
      <c r="I35" s="172">
        <v>5.5E-2</v>
      </c>
    </row>
    <row r="36" spans="1:9" ht="15" customHeight="1" thickBot="1" x14ac:dyDescent="0.4">
      <c r="A36" s="266"/>
      <c r="B36" s="171" t="s">
        <v>1760</v>
      </c>
      <c r="C36" s="171"/>
      <c r="D36" s="171"/>
      <c r="E36" s="171"/>
      <c r="F36" s="172"/>
      <c r="G36" s="172"/>
      <c r="H36" s="173"/>
      <c r="I36" s="172">
        <v>0.05</v>
      </c>
    </row>
    <row r="37" spans="1:9" ht="15" hidden="1" customHeight="1" outlineLevel="1" x14ac:dyDescent="0.35">
      <c r="A37" s="266"/>
      <c r="B37" s="174"/>
      <c r="C37" s="174"/>
      <c r="D37" s="174"/>
      <c r="E37" s="174"/>
      <c r="F37" s="174"/>
      <c r="G37" s="174"/>
      <c r="H37" s="175"/>
      <c r="I37" s="162"/>
    </row>
    <row r="38" spans="1:9" ht="15" customHeight="1" collapsed="1" x14ac:dyDescent="0.35">
      <c r="A38" s="266"/>
      <c r="H38" s="166"/>
      <c r="I38" s="166"/>
    </row>
    <row r="39" spans="1:9" ht="15" customHeight="1" x14ac:dyDescent="0.35">
      <c r="A39" s="266"/>
      <c r="B39" s="148" t="s">
        <v>1761</v>
      </c>
      <c r="C39" s="148"/>
      <c r="D39" s="148"/>
      <c r="E39" s="148"/>
      <c r="F39" s="148"/>
      <c r="G39" s="148"/>
      <c r="H39" s="176"/>
      <c r="I39" s="176"/>
    </row>
    <row r="40" spans="1:9" ht="15" customHeight="1" x14ac:dyDescent="0.35">
      <c r="A40" s="266"/>
      <c r="B40" s="177" t="s">
        <v>1762</v>
      </c>
      <c r="C40" s="160"/>
      <c r="D40" s="160"/>
      <c r="E40" s="160"/>
      <c r="H40" s="162"/>
      <c r="I40" s="178">
        <v>10008377364.673685</v>
      </c>
    </row>
    <row r="41" spans="1:9" ht="15" customHeight="1" x14ac:dyDescent="0.35">
      <c r="A41" s="266"/>
      <c r="B41" s="177" t="s">
        <v>1763</v>
      </c>
      <c r="C41" s="160"/>
      <c r="D41" s="160"/>
      <c r="E41" s="160"/>
      <c r="H41" s="162"/>
      <c r="I41" s="178">
        <v>7970005303.2328348</v>
      </c>
    </row>
    <row r="42" spans="1:9" ht="15" customHeight="1" x14ac:dyDescent="0.35">
      <c r="A42" s="266"/>
      <c r="B42" s="177" t="s">
        <v>1764</v>
      </c>
      <c r="C42" s="160"/>
      <c r="D42" s="160"/>
      <c r="E42" s="160"/>
      <c r="H42" s="162"/>
      <c r="I42" s="178" t="s">
        <v>1765</v>
      </c>
    </row>
    <row r="43" spans="1:9" ht="15" customHeight="1" x14ac:dyDescent="0.35">
      <c r="A43" s="266"/>
      <c r="B43" s="177" t="s">
        <v>1766</v>
      </c>
      <c r="C43" s="160"/>
      <c r="D43" s="160"/>
      <c r="E43" s="160"/>
      <c r="H43" s="162"/>
      <c r="I43" s="178" t="s">
        <v>1765</v>
      </c>
    </row>
    <row r="44" spans="1:9" ht="15" customHeight="1" x14ac:dyDescent="0.35">
      <c r="A44" s="266"/>
      <c r="B44" s="177" t="s">
        <v>1767</v>
      </c>
      <c r="C44" s="160"/>
      <c r="D44" s="160"/>
      <c r="E44" s="160"/>
      <c r="H44" s="162"/>
      <c r="I44" s="178" t="s">
        <v>1765</v>
      </c>
    </row>
    <row r="45" spans="1:9" ht="15" customHeight="1" x14ac:dyDescent="0.35">
      <c r="A45" s="266"/>
      <c r="B45" s="142" t="s">
        <v>1768</v>
      </c>
      <c r="I45" s="175" t="s">
        <v>1765</v>
      </c>
    </row>
    <row r="46" spans="1:9" ht="15" customHeight="1" x14ac:dyDescent="0.35">
      <c r="A46" s="266"/>
      <c r="B46" s="142" t="s">
        <v>1769</v>
      </c>
      <c r="I46" s="175" t="s">
        <v>1765</v>
      </c>
    </row>
    <row r="47" spans="1:9" ht="15" customHeight="1" x14ac:dyDescent="0.35">
      <c r="A47" s="266"/>
      <c r="B47" s="177" t="s">
        <v>1770</v>
      </c>
      <c r="C47" s="177"/>
      <c r="D47" s="177"/>
      <c r="E47" s="177"/>
      <c r="F47" s="177"/>
      <c r="G47" s="177"/>
      <c r="H47" s="177"/>
      <c r="I47" s="163" t="s">
        <v>1765</v>
      </c>
    </row>
    <row r="48" spans="1:9" ht="15" customHeight="1" thickBot="1" x14ac:dyDescent="0.4">
      <c r="A48" s="266"/>
      <c r="B48" s="179" t="s">
        <v>1771</v>
      </c>
      <c r="C48" s="179"/>
      <c r="D48" s="179"/>
      <c r="E48" s="179"/>
      <c r="F48" s="179"/>
      <c r="G48" s="179"/>
      <c r="H48" s="179"/>
      <c r="I48" s="180" t="s">
        <v>1765</v>
      </c>
    </row>
    <row r="49" spans="1:9" ht="15" customHeight="1" x14ac:dyDescent="0.35">
      <c r="A49" s="266"/>
      <c r="B49" s="177"/>
      <c r="C49" s="177"/>
      <c r="D49" s="177"/>
      <c r="E49" s="177"/>
      <c r="F49" s="177"/>
      <c r="G49" s="177"/>
      <c r="H49" s="181"/>
      <c r="I49" s="181"/>
    </row>
    <row r="50" spans="1:9" ht="15" customHeight="1" x14ac:dyDescent="0.35">
      <c r="A50" s="266"/>
      <c r="B50" s="148" t="s">
        <v>1772</v>
      </c>
      <c r="C50" s="265"/>
      <c r="D50" s="265"/>
      <c r="E50" s="265"/>
      <c r="F50" s="265"/>
      <c r="G50" s="265"/>
      <c r="H50" s="265"/>
      <c r="I50" s="265"/>
    </row>
    <row r="51" spans="1:9" ht="15" customHeight="1" x14ac:dyDescent="0.35">
      <c r="A51" s="266"/>
      <c r="B51" s="167" t="s">
        <v>1773</v>
      </c>
      <c r="C51" s="174"/>
      <c r="D51" s="174"/>
      <c r="E51" s="174"/>
      <c r="F51" s="174"/>
      <c r="G51" s="174"/>
      <c r="H51" s="181"/>
      <c r="I51" s="162"/>
    </row>
    <row r="52" spans="1:9" ht="15" customHeight="1" x14ac:dyDescent="0.35">
      <c r="A52" s="266"/>
      <c r="B52" s="160" t="s">
        <v>1774</v>
      </c>
      <c r="C52" s="174"/>
      <c r="D52" s="174"/>
      <c r="E52" s="174"/>
      <c r="F52" s="174"/>
      <c r="G52" s="174"/>
      <c r="H52" s="181"/>
      <c r="I52" s="162" t="s">
        <v>1692</v>
      </c>
    </row>
    <row r="53" spans="1:9" ht="15" customHeight="1" x14ac:dyDescent="0.35">
      <c r="A53" s="266"/>
      <c r="B53" s="160" t="s">
        <v>1775</v>
      </c>
      <c r="C53" s="174"/>
      <c r="D53" s="174"/>
      <c r="E53" s="174"/>
      <c r="F53" s="174"/>
      <c r="G53" s="174"/>
      <c r="H53" s="181"/>
      <c r="I53" s="162" t="s">
        <v>1692</v>
      </c>
    </row>
    <row r="54" spans="1:9" ht="15" customHeight="1" x14ac:dyDescent="0.35">
      <c r="A54" s="266"/>
      <c r="B54" s="160" t="s">
        <v>1776</v>
      </c>
      <c r="C54" s="174"/>
      <c r="D54" s="174"/>
      <c r="E54" s="174"/>
      <c r="F54" s="174"/>
      <c r="G54" s="174"/>
      <c r="H54" s="181"/>
      <c r="I54" s="162" t="s">
        <v>1692</v>
      </c>
    </row>
    <row r="55" spans="1:9" ht="15" customHeight="1" thickBot="1" x14ac:dyDescent="0.4">
      <c r="A55" s="266"/>
      <c r="B55" s="182" t="s">
        <v>1777</v>
      </c>
      <c r="C55" s="182"/>
      <c r="D55" s="182"/>
      <c r="E55" s="182"/>
      <c r="F55" s="182"/>
      <c r="G55" s="182"/>
      <c r="H55" s="182"/>
      <c r="I55" s="170" t="s">
        <v>1724</v>
      </c>
    </row>
    <row r="56" spans="1:9" ht="15" customHeight="1" x14ac:dyDescent="0.35">
      <c r="A56" s="266"/>
      <c r="H56" s="166"/>
      <c r="I56" s="166"/>
    </row>
    <row r="57" spans="1:9" ht="15" customHeight="1" x14ac:dyDescent="0.35">
      <c r="A57" s="266"/>
      <c r="B57" s="148" t="s">
        <v>1778</v>
      </c>
      <c r="C57" s="265"/>
      <c r="D57" s="265"/>
      <c r="E57" s="265"/>
      <c r="F57" s="265"/>
      <c r="G57" s="265"/>
      <c r="H57" s="265"/>
      <c r="I57" s="265"/>
    </row>
    <row r="58" spans="1:9" ht="15" customHeight="1" x14ac:dyDescent="0.35">
      <c r="A58" s="266"/>
      <c r="B58" s="156" t="s">
        <v>1779</v>
      </c>
      <c r="C58" s="156"/>
      <c r="D58" s="156"/>
      <c r="E58" s="156"/>
    </row>
    <row r="59" spans="1:9" ht="15" customHeight="1" x14ac:dyDescent="0.35">
      <c r="A59" s="266"/>
      <c r="B59" s="142" t="s">
        <v>1780</v>
      </c>
      <c r="G59" s="183"/>
      <c r="H59" s="183"/>
      <c r="I59" s="183">
        <v>156999</v>
      </c>
    </row>
    <row r="60" spans="1:9" ht="15" customHeight="1" x14ac:dyDescent="0.35">
      <c r="A60" s="266"/>
      <c r="B60" s="142" t="s">
        <v>1781</v>
      </c>
      <c r="G60" s="184"/>
      <c r="I60" s="184">
        <v>13090250932.08</v>
      </c>
    </row>
    <row r="61" spans="1:9" ht="15" customHeight="1" x14ac:dyDescent="0.35">
      <c r="A61" s="266"/>
      <c r="B61" s="142" t="s">
        <v>1782</v>
      </c>
      <c r="G61" s="184"/>
      <c r="I61" s="184">
        <v>8765199324.0699997</v>
      </c>
    </row>
    <row r="62" spans="1:9" ht="15" customHeight="1" x14ac:dyDescent="0.35">
      <c r="A62" s="266"/>
      <c r="B62" s="142" t="s">
        <v>1783</v>
      </c>
      <c r="G62" s="184"/>
      <c r="I62" s="184">
        <v>83377.925541436576</v>
      </c>
    </row>
    <row r="63" spans="1:9" ht="15" customHeight="1" x14ac:dyDescent="0.35">
      <c r="A63" s="266"/>
      <c r="B63" s="142" t="s">
        <v>1784</v>
      </c>
      <c r="G63" s="184"/>
      <c r="I63" s="184">
        <v>55829.650660641149</v>
      </c>
    </row>
    <row r="64" spans="1:9" ht="15" customHeight="1" x14ac:dyDescent="0.35">
      <c r="A64" s="266"/>
      <c r="B64" s="142" t="s">
        <v>1785</v>
      </c>
      <c r="G64" s="185"/>
      <c r="H64" s="142"/>
      <c r="I64" s="184">
        <v>6822946.1799999997</v>
      </c>
    </row>
    <row r="65" spans="1:9" ht="15" customHeight="1" x14ac:dyDescent="0.35">
      <c r="A65" s="266"/>
      <c r="B65" s="142" t="s">
        <v>1786</v>
      </c>
      <c r="G65" s="186"/>
      <c r="I65" s="185">
        <v>7.7841312304942074E-4</v>
      </c>
    </row>
    <row r="66" spans="1:9" ht="15" customHeight="1" x14ac:dyDescent="0.35">
      <c r="A66" s="266"/>
      <c r="B66" s="142" t="s">
        <v>1787</v>
      </c>
      <c r="G66" s="185"/>
      <c r="H66" s="142"/>
      <c r="I66" s="184">
        <v>11720161.099999998</v>
      </c>
    </row>
    <row r="67" spans="1:9" ht="15" customHeight="1" x14ac:dyDescent="0.35">
      <c r="A67" s="266"/>
      <c r="B67" s="142" t="s">
        <v>1788</v>
      </c>
      <c r="G67" s="186"/>
      <c r="H67" s="186"/>
      <c r="I67" s="185">
        <v>1.337124310204266E-3</v>
      </c>
    </row>
    <row r="68" spans="1:9" ht="15" customHeight="1" x14ac:dyDescent="0.35">
      <c r="A68" s="266"/>
      <c r="B68" s="142" t="s">
        <v>1789</v>
      </c>
      <c r="G68" s="184"/>
      <c r="H68" s="184"/>
      <c r="I68" s="184">
        <v>106.38</v>
      </c>
    </row>
    <row r="69" spans="1:9" ht="15" customHeight="1" x14ac:dyDescent="0.35">
      <c r="A69" s="266"/>
      <c r="B69" s="142" t="s">
        <v>1790</v>
      </c>
      <c r="G69" s="184"/>
      <c r="H69" s="184"/>
      <c r="I69" s="184">
        <v>296.57</v>
      </c>
    </row>
    <row r="70" spans="1:9" ht="15" customHeight="1" x14ac:dyDescent="0.35">
      <c r="A70" s="266"/>
      <c r="B70" s="142" t="s">
        <v>1791</v>
      </c>
      <c r="G70" s="184"/>
      <c r="H70" s="184"/>
      <c r="I70" s="184">
        <v>175.13</v>
      </c>
    </row>
    <row r="71" spans="1:9" ht="15" customHeight="1" x14ac:dyDescent="0.35">
      <c r="A71" s="266"/>
      <c r="B71" s="142" t="s">
        <v>1792</v>
      </c>
      <c r="G71" s="186"/>
      <c r="H71" s="186"/>
      <c r="I71" s="186">
        <v>0.53959999999999997</v>
      </c>
    </row>
    <row r="72" spans="1:9" ht="15" customHeight="1" x14ac:dyDescent="0.35">
      <c r="A72" s="266"/>
      <c r="B72" s="142" t="s">
        <v>1793</v>
      </c>
      <c r="G72" s="186"/>
      <c r="H72" s="186"/>
      <c r="I72" s="186">
        <v>3.9649999999999998E-2</v>
      </c>
    </row>
    <row r="73" spans="1:9" ht="15" customHeight="1" x14ac:dyDescent="0.35">
      <c r="A73" s="266"/>
      <c r="B73" s="142" t="s">
        <v>1794</v>
      </c>
      <c r="G73" s="186"/>
      <c r="H73" s="186"/>
      <c r="I73" s="186">
        <v>1.0189999999999999E-2</v>
      </c>
    </row>
    <row r="74" spans="1:9" ht="15" customHeight="1" thickBot="1" x14ac:dyDescent="0.4">
      <c r="A74" s="266"/>
      <c r="B74" s="142" t="s">
        <v>1795</v>
      </c>
      <c r="G74" s="187"/>
      <c r="H74" s="186"/>
      <c r="I74" s="187">
        <v>63190</v>
      </c>
    </row>
    <row r="75" spans="1:9" ht="15" customHeight="1" x14ac:dyDescent="0.35">
      <c r="A75" s="266"/>
      <c r="B75" s="188" t="s">
        <v>1796</v>
      </c>
      <c r="C75" s="189"/>
      <c r="D75" s="189"/>
      <c r="E75" s="189"/>
      <c r="F75" s="190" t="s">
        <v>597</v>
      </c>
      <c r="G75" s="190" t="s">
        <v>1797</v>
      </c>
      <c r="H75" s="190" t="s">
        <v>1798</v>
      </c>
      <c r="I75" s="190" t="s">
        <v>1799</v>
      </c>
    </row>
    <row r="76" spans="1:9" ht="15" customHeight="1" x14ac:dyDescent="0.35">
      <c r="A76" s="266"/>
      <c r="B76" s="142" t="s">
        <v>1748</v>
      </c>
      <c r="F76" s="183">
        <v>13068</v>
      </c>
      <c r="G76" s="186">
        <v>8.3236198956681259E-2</v>
      </c>
      <c r="H76" s="184">
        <v>343500375.83999997</v>
      </c>
      <c r="I76" s="186">
        <v>3.9189111752053155E-2</v>
      </c>
    </row>
    <row r="77" spans="1:9" ht="15" customHeight="1" thickBot="1" x14ac:dyDescent="0.4">
      <c r="A77" s="266"/>
      <c r="B77" s="142" t="s">
        <v>1692</v>
      </c>
      <c r="F77" s="183">
        <v>143931</v>
      </c>
      <c r="G77" s="186">
        <v>0.91676380104331878</v>
      </c>
      <c r="H77" s="184">
        <v>8421698948.2299995</v>
      </c>
      <c r="I77" s="186">
        <v>0.9608108882479468</v>
      </c>
    </row>
    <row r="78" spans="1:9" ht="15" customHeight="1" x14ac:dyDescent="0.35">
      <c r="A78" s="266"/>
      <c r="B78" s="188" t="s">
        <v>1800</v>
      </c>
      <c r="C78" s="189"/>
      <c r="D78" s="189"/>
      <c r="E78" s="189"/>
      <c r="F78" s="190" t="s">
        <v>597</v>
      </c>
      <c r="G78" s="190" t="s">
        <v>1797</v>
      </c>
      <c r="H78" s="190" t="s">
        <v>1798</v>
      </c>
      <c r="I78" s="190" t="s">
        <v>1799</v>
      </c>
    </row>
    <row r="79" spans="1:9" ht="15" customHeight="1" x14ac:dyDescent="0.35">
      <c r="A79" s="266"/>
      <c r="B79" s="142" t="s">
        <v>1748</v>
      </c>
      <c r="F79" s="183">
        <v>156999</v>
      </c>
      <c r="G79" s="186">
        <v>1</v>
      </c>
      <c r="H79" s="184">
        <v>8765199324.0699997</v>
      </c>
      <c r="I79" s="186">
        <v>1</v>
      </c>
    </row>
    <row r="80" spans="1:9" ht="15" customHeight="1" thickBot="1" x14ac:dyDescent="0.4">
      <c r="A80" s="266"/>
      <c r="B80" s="142" t="s">
        <v>1692</v>
      </c>
      <c r="F80" s="142">
        <v>0</v>
      </c>
      <c r="G80" s="186">
        <v>0</v>
      </c>
      <c r="H80" s="184">
        <v>0</v>
      </c>
      <c r="I80" s="186">
        <v>0</v>
      </c>
    </row>
    <row r="81" spans="1:9" ht="15" customHeight="1" x14ac:dyDescent="0.35">
      <c r="A81" s="266"/>
      <c r="B81" s="188" t="s">
        <v>1801</v>
      </c>
      <c r="C81" s="188"/>
      <c r="D81" s="188"/>
      <c r="E81" s="188"/>
      <c r="F81" s="190" t="s">
        <v>597</v>
      </c>
      <c r="G81" s="190" t="s">
        <v>1797</v>
      </c>
      <c r="H81" s="190" t="s">
        <v>1798</v>
      </c>
      <c r="I81" s="190" t="s">
        <v>1799</v>
      </c>
    </row>
    <row r="82" spans="1:9" ht="15" customHeight="1" x14ac:dyDescent="0.35">
      <c r="A82" s="266"/>
      <c r="B82" s="142" t="s">
        <v>1743</v>
      </c>
      <c r="F82" s="183">
        <v>27017</v>
      </c>
      <c r="G82" s="186">
        <v>0.17208389862355811</v>
      </c>
      <c r="H82" s="184">
        <v>2410715957.52</v>
      </c>
      <c r="I82" s="186">
        <v>0.27503264539574868</v>
      </c>
    </row>
    <row r="83" spans="1:9" ht="15" customHeight="1" thickBot="1" x14ac:dyDescent="0.4">
      <c r="A83" s="266"/>
      <c r="B83" s="142" t="s">
        <v>1738</v>
      </c>
      <c r="F83" s="183">
        <v>129982</v>
      </c>
      <c r="G83" s="186">
        <v>0.82791610137644189</v>
      </c>
      <c r="H83" s="184">
        <v>6354483366.5500002</v>
      </c>
      <c r="I83" s="186">
        <v>0.72496735460425132</v>
      </c>
    </row>
    <row r="84" spans="1:9" ht="15" customHeight="1" x14ac:dyDescent="0.35">
      <c r="A84" s="266"/>
      <c r="B84" s="188" t="s">
        <v>1802</v>
      </c>
      <c r="C84" s="188"/>
      <c r="D84" s="188"/>
      <c r="E84" s="188"/>
      <c r="F84" s="190" t="s">
        <v>597</v>
      </c>
      <c r="G84" s="190" t="s">
        <v>1797</v>
      </c>
      <c r="H84" s="190" t="s">
        <v>1798</v>
      </c>
      <c r="I84" s="190" t="s">
        <v>1799</v>
      </c>
    </row>
    <row r="85" spans="1:9" ht="15" customHeight="1" x14ac:dyDescent="0.35">
      <c r="A85" s="266"/>
      <c r="B85" s="142" t="s">
        <v>1803</v>
      </c>
      <c r="C85" s="191"/>
      <c r="D85" s="191"/>
      <c r="E85" s="191"/>
      <c r="F85" s="192">
        <v>138363</v>
      </c>
      <c r="G85" s="181">
        <v>0.88129860699749685</v>
      </c>
      <c r="H85" s="163">
        <v>7685854563.3199997</v>
      </c>
      <c r="I85" s="181">
        <v>0.87686021494274236</v>
      </c>
    </row>
    <row r="86" spans="1:9" ht="15" customHeight="1" x14ac:dyDescent="0.35">
      <c r="A86" s="266"/>
      <c r="B86" s="142" t="s">
        <v>1804</v>
      </c>
      <c r="C86" s="191"/>
      <c r="D86" s="191"/>
      <c r="E86" s="191"/>
      <c r="F86" s="192">
        <v>18096</v>
      </c>
      <c r="G86" s="181">
        <v>0.11526188064892133</v>
      </c>
      <c r="H86" s="163">
        <v>1048679218.97</v>
      </c>
      <c r="I86" s="181">
        <v>0.11964122893249395</v>
      </c>
    </row>
    <row r="87" spans="1:9" ht="15" customHeight="1" x14ac:dyDescent="0.35">
      <c r="A87" s="266"/>
      <c r="B87" s="142" t="s">
        <v>1805</v>
      </c>
      <c r="C87" s="191"/>
      <c r="D87" s="191"/>
      <c r="E87" s="191"/>
      <c r="F87" s="192">
        <v>402</v>
      </c>
      <c r="G87" s="181">
        <v>2.5605258632220586E-3</v>
      </c>
      <c r="H87" s="163">
        <v>19549621.940000001</v>
      </c>
      <c r="I87" s="181">
        <v>2.2303682115151721E-3</v>
      </c>
    </row>
    <row r="88" spans="1:9" ht="15" customHeight="1" thickBot="1" x14ac:dyDescent="0.4">
      <c r="A88" s="266"/>
      <c r="B88" s="152" t="s">
        <v>1806</v>
      </c>
      <c r="C88" s="193"/>
      <c r="D88" s="193"/>
      <c r="E88" s="193"/>
      <c r="F88" s="194">
        <v>138</v>
      </c>
      <c r="G88" s="195">
        <v>8.7898649035981124E-4</v>
      </c>
      <c r="H88" s="196">
        <v>11115919.84</v>
      </c>
      <c r="I88" s="195">
        <v>1.2681879132485576E-3</v>
      </c>
    </row>
    <row r="89" spans="1:9" ht="15" customHeight="1" thickBot="1" x14ac:dyDescent="0.4">
      <c r="A89" s="266"/>
      <c r="B89" s="148" t="s">
        <v>1807</v>
      </c>
      <c r="C89" s="265"/>
      <c r="D89" s="265"/>
      <c r="E89" s="265"/>
      <c r="F89" s="265"/>
      <c r="G89" s="265"/>
      <c r="H89" s="265"/>
      <c r="I89" s="265"/>
    </row>
    <row r="90" spans="1:9" ht="15" customHeight="1" x14ac:dyDescent="0.35">
      <c r="A90" s="266"/>
      <c r="B90" s="188" t="s">
        <v>1808</v>
      </c>
      <c r="C90" s="188"/>
      <c r="D90" s="188"/>
      <c r="E90" s="188"/>
      <c r="F90" s="190" t="s">
        <v>597</v>
      </c>
      <c r="G90" s="190" t="s">
        <v>1797</v>
      </c>
      <c r="H90" s="190" t="s">
        <v>1798</v>
      </c>
      <c r="I90" s="190" t="s">
        <v>1799</v>
      </c>
    </row>
    <row r="91" spans="1:9" ht="15" customHeight="1" x14ac:dyDescent="0.35">
      <c r="A91" s="266"/>
      <c r="B91" s="142" t="s">
        <v>1809</v>
      </c>
      <c r="F91" s="197">
        <v>5025</v>
      </c>
      <c r="G91" s="181">
        <v>3.2006573290275737E-2</v>
      </c>
      <c r="H91" s="198">
        <v>428319277.44999999</v>
      </c>
      <c r="I91" s="181">
        <v>4.8865891306521463E-2</v>
      </c>
    </row>
    <row r="92" spans="1:9" ht="15" customHeight="1" x14ac:dyDescent="0.35">
      <c r="A92" s="266"/>
      <c r="B92" s="142" t="s">
        <v>1810</v>
      </c>
      <c r="F92" s="197">
        <v>9370</v>
      </c>
      <c r="G92" s="181">
        <v>5.9681908801966894E-2</v>
      </c>
      <c r="H92" s="198">
        <v>880118273.23000002</v>
      </c>
      <c r="I92" s="181">
        <v>0.10041052584088062</v>
      </c>
    </row>
    <row r="93" spans="1:9" ht="15" customHeight="1" x14ac:dyDescent="0.35">
      <c r="A93" s="266"/>
      <c r="B93" s="142" t="s">
        <v>1811</v>
      </c>
      <c r="F93" s="197">
        <v>8746</v>
      </c>
      <c r="G93" s="181">
        <v>5.5707361193383396E-2</v>
      </c>
      <c r="H93" s="198">
        <v>896280426.59000003</v>
      </c>
      <c r="I93" s="181">
        <v>0.10225442610628785</v>
      </c>
    </row>
    <row r="94" spans="1:9" ht="15" customHeight="1" x14ac:dyDescent="0.35">
      <c r="A94" s="266"/>
      <c r="B94" s="142" t="s">
        <v>1812</v>
      </c>
      <c r="F94" s="197">
        <v>9469</v>
      </c>
      <c r="G94" s="181">
        <v>6.0312486066790232E-2</v>
      </c>
      <c r="H94" s="198">
        <v>919278836.95000005</v>
      </c>
      <c r="I94" s="181">
        <v>0.10487825809341042</v>
      </c>
    </row>
    <row r="95" spans="1:9" ht="15" customHeight="1" x14ac:dyDescent="0.35">
      <c r="A95" s="266"/>
      <c r="B95" s="142" t="s">
        <v>1813</v>
      </c>
      <c r="F95" s="197">
        <v>7886</v>
      </c>
      <c r="G95" s="181">
        <v>5.0229619296938199E-2</v>
      </c>
      <c r="H95" s="198">
        <v>708623461.86000001</v>
      </c>
      <c r="I95" s="181">
        <v>8.0845105246387078E-2</v>
      </c>
    </row>
    <row r="96" spans="1:9" ht="15" customHeight="1" x14ac:dyDescent="0.35">
      <c r="A96" s="266"/>
      <c r="B96" s="142" t="s">
        <v>1814</v>
      </c>
      <c r="F96" s="197">
        <v>6593</v>
      </c>
      <c r="G96" s="181">
        <v>4.1993898050306053E-2</v>
      </c>
      <c r="H96" s="198">
        <v>552223714.62</v>
      </c>
      <c r="I96" s="181">
        <v>6.3001843335558347E-2</v>
      </c>
    </row>
    <row r="97" spans="1:9" ht="15" customHeight="1" x14ac:dyDescent="0.35">
      <c r="A97" s="266"/>
      <c r="B97" s="142" t="s">
        <v>1815</v>
      </c>
      <c r="F97" s="197">
        <v>5962</v>
      </c>
      <c r="G97" s="181">
        <v>3.7974764170472422E-2</v>
      </c>
      <c r="H97" s="198">
        <v>448029229.02999997</v>
      </c>
      <c r="I97" s="181">
        <v>5.111455113173214E-2</v>
      </c>
    </row>
    <row r="98" spans="1:9" ht="15" customHeight="1" x14ac:dyDescent="0.35">
      <c r="A98" s="266"/>
      <c r="B98" s="142" t="s">
        <v>1816</v>
      </c>
      <c r="F98" s="197">
        <v>4989</v>
      </c>
      <c r="G98" s="181">
        <v>3.1777272466703609E-2</v>
      </c>
      <c r="H98" s="198">
        <v>336324115.85000002</v>
      </c>
      <c r="I98" s="181">
        <v>3.8370389926721316E-2</v>
      </c>
    </row>
    <row r="99" spans="1:9" ht="15" customHeight="1" x14ac:dyDescent="0.35">
      <c r="A99" s="266"/>
      <c r="B99" s="142" t="s">
        <v>1817</v>
      </c>
      <c r="F99" s="197">
        <v>4042</v>
      </c>
      <c r="G99" s="181">
        <v>2.574538691329244E-2</v>
      </c>
      <c r="H99" s="198">
        <v>255921682.47999999</v>
      </c>
      <c r="I99" s="181">
        <v>2.9197474354886236E-2</v>
      </c>
    </row>
    <row r="100" spans="1:9" ht="15" customHeight="1" x14ac:dyDescent="0.35">
      <c r="A100" s="266"/>
      <c r="B100" s="142" t="s">
        <v>1818</v>
      </c>
      <c r="F100" s="197">
        <v>2651</v>
      </c>
      <c r="G100" s="181">
        <v>1.6885457869158401E-2</v>
      </c>
      <c r="H100" s="198">
        <v>163252437.38999999</v>
      </c>
      <c r="I100" s="181">
        <v>1.8625068450148601E-2</v>
      </c>
    </row>
    <row r="101" spans="1:9" ht="15" customHeight="1" x14ac:dyDescent="0.35">
      <c r="A101" s="266"/>
      <c r="B101" s="142" t="s">
        <v>1819</v>
      </c>
      <c r="F101" s="197">
        <v>1477</v>
      </c>
      <c r="G101" s="181">
        <v>9.4077032337785589E-3</v>
      </c>
      <c r="H101" s="198">
        <v>79534765.760000005</v>
      </c>
      <c r="I101" s="181">
        <v>9.0739255114930042E-3</v>
      </c>
    </row>
    <row r="102" spans="1:9" ht="15" customHeight="1" x14ac:dyDescent="0.35">
      <c r="A102" s="266"/>
      <c r="B102" s="142" t="s">
        <v>1820</v>
      </c>
      <c r="F102" s="197">
        <v>1491</v>
      </c>
      <c r="G102" s="181">
        <v>9.4968757762788295E-3</v>
      </c>
      <c r="H102" s="198">
        <v>77543002.239999995</v>
      </c>
      <c r="I102" s="181">
        <v>8.846690117709036E-3</v>
      </c>
    </row>
    <row r="103" spans="1:9" ht="15" customHeight="1" thickBot="1" x14ac:dyDescent="0.4">
      <c r="A103" s="266"/>
      <c r="B103" s="149" t="s">
        <v>1821</v>
      </c>
      <c r="C103" s="149"/>
      <c r="D103" s="149"/>
      <c r="E103" s="149"/>
      <c r="F103" s="197">
        <v>89298</v>
      </c>
      <c r="G103" s="195">
        <v>0.56878069287065525</v>
      </c>
      <c r="H103" s="198">
        <v>3019750100.6199999</v>
      </c>
      <c r="I103" s="181">
        <v>0.34451585057826389</v>
      </c>
    </row>
    <row r="104" spans="1:9" ht="15" customHeight="1" x14ac:dyDescent="0.35">
      <c r="A104" s="266"/>
      <c r="B104" s="156" t="s">
        <v>1822</v>
      </c>
      <c r="C104" s="156"/>
      <c r="D104" s="156"/>
      <c r="E104" s="156"/>
      <c r="F104" s="190" t="s">
        <v>597</v>
      </c>
      <c r="G104" s="199" t="s">
        <v>1797</v>
      </c>
      <c r="H104" s="190" t="s">
        <v>1798</v>
      </c>
      <c r="I104" s="190" t="s">
        <v>1799</v>
      </c>
    </row>
    <row r="105" spans="1:9" ht="15" customHeight="1" x14ac:dyDescent="0.35">
      <c r="A105" s="266"/>
      <c r="B105" s="142" t="s">
        <v>1823</v>
      </c>
      <c r="F105" s="197">
        <v>11314</v>
      </c>
      <c r="G105" s="181">
        <v>7.2064153274861625E-2</v>
      </c>
      <c r="H105" s="198">
        <v>93636226.349999994</v>
      </c>
      <c r="I105" s="181">
        <v>1.0682726414773795E-2</v>
      </c>
    </row>
    <row r="106" spans="1:9" ht="15" customHeight="1" x14ac:dyDescent="0.35">
      <c r="A106" s="266"/>
      <c r="B106" s="142" t="s">
        <v>1824</v>
      </c>
      <c r="F106" s="197">
        <v>17277</v>
      </c>
      <c r="G106" s="181">
        <v>0.1100452869126555</v>
      </c>
      <c r="H106" s="198">
        <v>305177014.02999997</v>
      </c>
      <c r="I106" s="181">
        <v>3.4816893803197073E-2</v>
      </c>
    </row>
    <row r="107" spans="1:9" ht="15" customHeight="1" x14ac:dyDescent="0.35">
      <c r="A107" s="266"/>
      <c r="B107" s="142" t="s">
        <v>1825</v>
      </c>
      <c r="F107" s="197">
        <v>7841</v>
      </c>
      <c r="G107" s="181">
        <v>4.9942993267473042E-2</v>
      </c>
      <c r="H107" s="198">
        <v>203705599.53</v>
      </c>
      <c r="I107" s="181">
        <v>2.324027007242228E-2</v>
      </c>
    </row>
    <row r="108" spans="1:9" ht="15" customHeight="1" x14ac:dyDescent="0.35">
      <c r="A108" s="266"/>
      <c r="B108" s="142" t="s">
        <v>1826</v>
      </c>
      <c r="F108" s="197">
        <v>6537</v>
      </c>
      <c r="G108" s="181">
        <v>4.163720788030497E-2</v>
      </c>
      <c r="H108" s="198">
        <v>213644111.08000001</v>
      </c>
      <c r="I108" s="181">
        <v>2.4374130374116502E-2</v>
      </c>
    </row>
    <row r="109" spans="1:9" ht="15" customHeight="1" x14ac:dyDescent="0.35">
      <c r="A109" s="266"/>
      <c r="B109" s="142" t="s">
        <v>1827</v>
      </c>
      <c r="F109" s="197">
        <v>7578</v>
      </c>
      <c r="G109" s="181">
        <v>4.8267823361932242E-2</v>
      </c>
      <c r="H109" s="198">
        <v>277042903.55000001</v>
      </c>
      <c r="I109" s="181">
        <v>3.1607142439900496E-2</v>
      </c>
    </row>
    <row r="110" spans="1:9" ht="15" customHeight="1" x14ac:dyDescent="0.35">
      <c r="A110" s="266"/>
      <c r="B110" s="142" t="s">
        <v>1828</v>
      </c>
      <c r="F110" s="197">
        <v>7621</v>
      </c>
      <c r="G110" s="181">
        <v>4.8541710456754504E-2</v>
      </c>
      <c r="H110" s="198">
        <v>337121879.99000001</v>
      </c>
      <c r="I110" s="181">
        <v>3.8461404872360862E-2</v>
      </c>
    </row>
    <row r="111" spans="1:9" ht="15" customHeight="1" x14ac:dyDescent="0.35">
      <c r="A111" s="266"/>
      <c r="B111" s="142" t="s">
        <v>1829</v>
      </c>
      <c r="F111" s="197">
        <v>7588</v>
      </c>
      <c r="G111" s="181">
        <v>4.8331518035146723E-2</v>
      </c>
      <c r="H111" s="198">
        <v>382197455.45999998</v>
      </c>
      <c r="I111" s="181">
        <v>4.3603966245291483E-2</v>
      </c>
    </row>
    <row r="112" spans="1:9" ht="15" customHeight="1" x14ac:dyDescent="0.35">
      <c r="A112" s="266"/>
      <c r="B112" s="142" t="s">
        <v>1830</v>
      </c>
      <c r="F112" s="197">
        <v>9406</v>
      </c>
      <c r="G112" s="181">
        <v>5.9911209625539016E-2</v>
      </c>
      <c r="H112" s="198">
        <v>487378119.05000001</v>
      </c>
      <c r="I112" s="181">
        <v>5.5603769067934065E-2</v>
      </c>
    </row>
    <row r="113" spans="1:9" ht="15" customHeight="1" x14ac:dyDescent="0.35">
      <c r="A113" s="266"/>
      <c r="B113" s="142" t="s">
        <v>1831</v>
      </c>
      <c r="F113" s="197">
        <v>11665</v>
      </c>
      <c r="G113" s="181">
        <v>7.4299836304689837E-2</v>
      </c>
      <c r="H113" s="198">
        <v>666346956.25999999</v>
      </c>
      <c r="I113" s="181">
        <v>7.6021882860114007E-2</v>
      </c>
    </row>
    <row r="114" spans="1:9" ht="15" customHeight="1" x14ac:dyDescent="0.35">
      <c r="A114" s="266"/>
      <c r="B114" s="142" t="s">
        <v>1832</v>
      </c>
      <c r="F114" s="197">
        <v>13771</v>
      </c>
      <c r="G114" s="181">
        <v>8.7713934483659134E-2</v>
      </c>
      <c r="H114" s="198">
        <v>835338561.73000002</v>
      </c>
      <c r="I114" s="181">
        <v>9.5301718859500173E-2</v>
      </c>
    </row>
    <row r="115" spans="1:9" ht="15" customHeight="1" x14ac:dyDescent="0.35">
      <c r="A115" s="266"/>
      <c r="B115" s="142" t="s">
        <v>1833</v>
      </c>
      <c r="F115" s="197">
        <v>14010</v>
      </c>
      <c r="G115" s="181">
        <v>8.9236237173485181E-2</v>
      </c>
      <c r="H115" s="198">
        <v>1023970513.41</v>
      </c>
      <c r="I115" s="181">
        <v>0.11682227357888918</v>
      </c>
    </row>
    <row r="116" spans="1:9" ht="15" customHeight="1" x14ac:dyDescent="0.35">
      <c r="A116" s="266"/>
      <c r="B116" s="142" t="s">
        <v>1834</v>
      </c>
      <c r="F116" s="197">
        <v>9783</v>
      </c>
      <c r="G116" s="181">
        <v>6.2312498805724877E-2</v>
      </c>
      <c r="H116" s="198">
        <v>809734631.79999995</v>
      </c>
      <c r="I116" s="181">
        <v>9.2380629562684127E-2</v>
      </c>
    </row>
    <row r="117" spans="1:9" ht="15" customHeight="1" x14ac:dyDescent="0.35">
      <c r="A117" s="266"/>
      <c r="B117" s="142" t="s">
        <v>1835</v>
      </c>
      <c r="F117" s="197">
        <v>6263</v>
      </c>
      <c r="G117" s="181">
        <v>3.9891973834228246E-2</v>
      </c>
      <c r="H117" s="198">
        <v>534171622.04000002</v>
      </c>
      <c r="I117" s="181">
        <v>6.0942324559935368E-2</v>
      </c>
    </row>
    <row r="118" spans="1:9" ht="15" customHeight="1" x14ac:dyDescent="0.35">
      <c r="A118" s="266"/>
      <c r="B118" s="142" t="s">
        <v>1836</v>
      </c>
      <c r="F118" s="197">
        <v>25731</v>
      </c>
      <c r="G118" s="181">
        <v>0.16389276364817609</v>
      </c>
      <c r="H118" s="198">
        <v>2548601573.4899998</v>
      </c>
      <c r="I118" s="181">
        <v>0.29076367567492939</v>
      </c>
    </row>
    <row r="119" spans="1:9" ht="15" customHeight="1" thickBot="1" x14ac:dyDescent="0.4">
      <c r="A119" s="266"/>
      <c r="B119" s="149" t="s">
        <v>1837</v>
      </c>
      <c r="C119" s="149"/>
      <c r="D119" s="149"/>
      <c r="E119" s="149"/>
      <c r="F119" s="197">
        <v>614</v>
      </c>
      <c r="G119" s="195">
        <v>3.9108529353690151E-3</v>
      </c>
      <c r="H119" s="198">
        <v>47132156.299999997</v>
      </c>
      <c r="I119" s="181">
        <v>5.3771916139512075E-3</v>
      </c>
    </row>
    <row r="120" spans="1:9" ht="15" customHeight="1" x14ac:dyDescent="0.35">
      <c r="A120" s="266"/>
      <c r="B120" s="156" t="s">
        <v>1838</v>
      </c>
      <c r="C120" s="156"/>
      <c r="D120" s="156"/>
      <c r="E120" s="156"/>
      <c r="F120" s="190" t="s">
        <v>597</v>
      </c>
      <c r="G120" s="199" t="s">
        <v>1797</v>
      </c>
      <c r="H120" s="190" t="s">
        <v>1798</v>
      </c>
      <c r="I120" s="190" t="s">
        <v>1799</v>
      </c>
    </row>
    <row r="121" spans="1:9" ht="15" customHeight="1" x14ac:dyDescent="0.35">
      <c r="A121" s="266"/>
      <c r="B121" s="142" t="s">
        <v>1839</v>
      </c>
      <c r="F121" s="197">
        <v>66631</v>
      </c>
      <c r="G121" s="181">
        <v>0.42440397709539551</v>
      </c>
      <c r="H121" s="198">
        <v>1964364564.5599999</v>
      </c>
      <c r="I121" s="181">
        <v>0.22410951444831198</v>
      </c>
    </row>
    <row r="122" spans="1:9" ht="15" customHeight="1" x14ac:dyDescent="0.35">
      <c r="A122" s="266"/>
      <c r="B122" s="142" t="s">
        <v>1840</v>
      </c>
      <c r="F122" s="197">
        <v>21930</v>
      </c>
      <c r="G122" s="181">
        <v>0.13968241835935261</v>
      </c>
      <c r="H122" s="198">
        <v>1264379828.4000001</v>
      </c>
      <c r="I122" s="181">
        <v>0.144249980137691</v>
      </c>
    </row>
    <row r="123" spans="1:9" ht="15" customHeight="1" x14ac:dyDescent="0.35">
      <c r="A123" s="266"/>
      <c r="B123" s="142" t="s">
        <v>1841</v>
      </c>
      <c r="F123" s="197">
        <v>25970</v>
      </c>
      <c r="G123" s="181">
        <v>0.16541506633800215</v>
      </c>
      <c r="H123" s="198">
        <v>1691473438.8699999</v>
      </c>
      <c r="I123" s="181">
        <v>0.19297603811758926</v>
      </c>
    </row>
    <row r="124" spans="1:9" ht="15" customHeight="1" x14ac:dyDescent="0.35">
      <c r="A124" s="266"/>
      <c r="B124" s="142" t="s">
        <v>1842</v>
      </c>
      <c r="F124" s="197">
        <v>23887</v>
      </c>
      <c r="G124" s="181">
        <v>0.15214746590742617</v>
      </c>
      <c r="H124" s="198">
        <v>1946864508.9200001</v>
      </c>
      <c r="I124" s="181">
        <v>0.22211297620736825</v>
      </c>
    </row>
    <row r="125" spans="1:9" ht="15" customHeight="1" x14ac:dyDescent="0.35">
      <c r="A125" s="266"/>
      <c r="B125" s="142" t="s">
        <v>1843</v>
      </c>
      <c r="F125" s="197">
        <v>18576</v>
      </c>
      <c r="G125" s="181">
        <v>0.11831922496321633</v>
      </c>
      <c r="H125" s="198">
        <v>1897619118</v>
      </c>
      <c r="I125" s="181">
        <v>0.21649469086104783</v>
      </c>
    </row>
    <row r="126" spans="1:9" ht="15" customHeight="1" thickBot="1" x14ac:dyDescent="0.4">
      <c r="A126" s="266"/>
      <c r="B126" s="149" t="s">
        <v>1844</v>
      </c>
      <c r="C126" s="149"/>
      <c r="D126" s="149"/>
      <c r="E126" s="152"/>
      <c r="F126" s="197">
        <v>5</v>
      </c>
      <c r="G126" s="195">
        <v>3.1847336607239534E-5</v>
      </c>
      <c r="H126" s="198">
        <v>497865.32</v>
      </c>
      <c r="I126" s="181">
        <v>5.6800227991714753E-5</v>
      </c>
    </row>
    <row r="127" spans="1:9" ht="15" customHeight="1" x14ac:dyDescent="0.35">
      <c r="A127" s="266"/>
      <c r="B127" s="156" t="s">
        <v>1845</v>
      </c>
      <c r="C127" s="156"/>
      <c r="D127" s="156"/>
      <c r="E127" s="156"/>
      <c r="F127" s="190" t="s">
        <v>597</v>
      </c>
      <c r="G127" s="199" t="s">
        <v>1797</v>
      </c>
      <c r="H127" s="190" t="s">
        <v>1798</v>
      </c>
      <c r="I127" s="190" t="s">
        <v>1799</v>
      </c>
    </row>
    <row r="128" spans="1:9" ht="15" customHeight="1" x14ac:dyDescent="0.35">
      <c r="A128" s="266"/>
      <c r="B128" s="142" t="s">
        <v>1846</v>
      </c>
      <c r="F128" s="197">
        <v>124945</v>
      </c>
      <c r="G128" s="181">
        <v>0.79583309447830874</v>
      </c>
      <c r="H128" s="198">
        <v>7728461668.6199999</v>
      </c>
      <c r="I128" s="181">
        <v>0.88172115463443845</v>
      </c>
    </row>
    <row r="129" spans="1:9" ht="15" customHeight="1" x14ac:dyDescent="0.35">
      <c r="A129" s="266"/>
      <c r="B129" s="142" t="s">
        <v>1847</v>
      </c>
      <c r="F129" s="197">
        <v>28266</v>
      </c>
      <c r="G129" s="181">
        <v>0.18003936330804654</v>
      </c>
      <c r="H129" s="198">
        <v>767422047.95000005</v>
      </c>
      <c r="I129" s="181">
        <v>8.7553291097738337E-2</v>
      </c>
    </row>
    <row r="130" spans="1:9" ht="15" customHeight="1" x14ac:dyDescent="0.35">
      <c r="A130" s="266"/>
      <c r="B130" s="142" t="s">
        <v>1848</v>
      </c>
      <c r="F130" s="197">
        <v>1854</v>
      </c>
      <c r="G130" s="181">
        <v>1.1808992413964421E-2</v>
      </c>
      <c r="H130" s="198">
        <v>153452866.61000001</v>
      </c>
      <c r="I130" s="181">
        <v>1.7507059558657737E-2</v>
      </c>
    </row>
    <row r="131" spans="1:9" ht="15" customHeight="1" thickBot="1" x14ac:dyDescent="0.4">
      <c r="A131" s="266"/>
      <c r="B131" s="149" t="s">
        <v>1849</v>
      </c>
      <c r="C131" s="149"/>
      <c r="D131" s="149"/>
      <c r="E131" s="149"/>
      <c r="F131" s="197">
        <v>1934</v>
      </c>
      <c r="G131" s="195">
        <v>1.2318549799680252E-2</v>
      </c>
      <c r="H131" s="198">
        <v>115862740.89</v>
      </c>
      <c r="I131" s="181">
        <v>1.3218494709165465E-2</v>
      </c>
    </row>
    <row r="132" spans="1:9" ht="15" customHeight="1" x14ac:dyDescent="0.35">
      <c r="A132" s="266"/>
      <c r="B132" s="156" t="s">
        <v>1850</v>
      </c>
      <c r="F132" s="190" t="s">
        <v>597</v>
      </c>
      <c r="G132" s="199" t="s">
        <v>1797</v>
      </c>
      <c r="H132" s="190" t="s">
        <v>1798</v>
      </c>
      <c r="I132" s="190" t="s">
        <v>1799</v>
      </c>
    </row>
    <row r="133" spans="1:9" ht="15" customHeight="1" x14ac:dyDescent="0.35">
      <c r="A133" s="266"/>
      <c r="B133" s="156" t="s">
        <v>400</v>
      </c>
      <c r="C133" s="156"/>
      <c r="D133" s="156"/>
      <c r="E133" s="156"/>
      <c r="F133" s="200">
        <v>156999</v>
      </c>
      <c r="G133" s="201">
        <v>1</v>
      </c>
      <c r="H133" s="202">
        <v>8765199324.0700016</v>
      </c>
      <c r="I133" s="201">
        <v>1</v>
      </c>
    </row>
    <row r="134" spans="1:9" ht="15" customHeight="1" x14ac:dyDescent="0.35">
      <c r="A134" s="266"/>
      <c r="B134" s="160" t="s">
        <v>1851</v>
      </c>
      <c r="F134" s="203">
        <v>92256</v>
      </c>
      <c r="G134" s="181">
        <v>0.58762157720749819</v>
      </c>
      <c r="H134" s="178">
        <v>4900795572.4700003</v>
      </c>
      <c r="I134" s="181">
        <v>0.55911969497510339</v>
      </c>
    </row>
    <row r="135" spans="1:9" ht="15" customHeight="1" x14ac:dyDescent="0.35">
      <c r="A135" s="266"/>
      <c r="B135" s="160" t="s">
        <v>1852</v>
      </c>
      <c r="F135" s="203">
        <v>64012</v>
      </c>
      <c r="G135" s="181">
        <v>0.40772234218052344</v>
      </c>
      <c r="H135" s="178">
        <v>3815551219.1599998</v>
      </c>
      <c r="I135" s="181">
        <v>0.43530683993485059</v>
      </c>
    </row>
    <row r="136" spans="1:9" ht="15" customHeight="1" x14ac:dyDescent="0.35">
      <c r="A136" s="266"/>
      <c r="B136" s="160" t="s">
        <v>1805</v>
      </c>
      <c r="F136" s="203">
        <v>731</v>
      </c>
      <c r="G136" s="181">
        <v>4.6560806119784201E-3</v>
      </c>
      <c r="H136" s="178">
        <v>48852532.439999998</v>
      </c>
      <c r="I136" s="181">
        <v>5.5734650900461204E-3</v>
      </c>
    </row>
    <row r="137" spans="1:9" ht="15" customHeight="1" thickBot="1" x14ac:dyDescent="0.4">
      <c r="A137" s="266"/>
      <c r="B137" s="156" t="s">
        <v>402</v>
      </c>
      <c r="C137" s="156"/>
      <c r="D137" s="156"/>
      <c r="E137" s="156"/>
      <c r="F137" s="200">
        <v>0</v>
      </c>
      <c r="G137" s="201">
        <v>0</v>
      </c>
      <c r="H137" s="202">
        <v>0</v>
      </c>
      <c r="I137" s="201">
        <v>0</v>
      </c>
    </row>
    <row r="138" spans="1:9" ht="15" customHeight="1" x14ac:dyDescent="0.35">
      <c r="A138" s="266"/>
      <c r="B138" s="188" t="s">
        <v>1853</v>
      </c>
      <c r="C138" s="188"/>
      <c r="D138" s="188"/>
      <c r="E138" s="188"/>
      <c r="F138" s="190" t="s">
        <v>597</v>
      </c>
      <c r="G138" s="190" t="s">
        <v>1797</v>
      </c>
      <c r="H138" s="190" t="s">
        <v>1798</v>
      </c>
      <c r="I138" s="190" t="s">
        <v>1799</v>
      </c>
    </row>
    <row r="139" spans="1:9" ht="15" customHeight="1" x14ac:dyDescent="0.35">
      <c r="A139" s="266"/>
      <c r="B139" s="156" t="s">
        <v>484</v>
      </c>
      <c r="C139" s="156"/>
      <c r="D139" s="156"/>
      <c r="E139" s="156"/>
      <c r="F139" s="200">
        <v>156999</v>
      </c>
      <c r="G139" s="201">
        <v>1</v>
      </c>
      <c r="H139" s="202">
        <v>8765199324.0700016</v>
      </c>
      <c r="I139" s="201">
        <v>1</v>
      </c>
    </row>
    <row r="140" spans="1:9" ht="15" customHeight="1" x14ac:dyDescent="0.35">
      <c r="A140" s="266"/>
      <c r="B140" s="160" t="s">
        <v>1854</v>
      </c>
      <c r="F140" s="197">
        <v>56482</v>
      </c>
      <c r="G140" s="181">
        <v>0.3597602532500207</v>
      </c>
      <c r="H140" s="198">
        <v>3446949291.4499998</v>
      </c>
      <c r="I140" s="181">
        <v>0.3932539539613637</v>
      </c>
    </row>
    <row r="141" spans="1:9" ht="15" customHeight="1" x14ac:dyDescent="0.35">
      <c r="A141" s="266"/>
      <c r="B141" s="160" t="s">
        <v>1855</v>
      </c>
      <c r="F141" s="197">
        <v>42940</v>
      </c>
      <c r="G141" s="181">
        <v>0.27350492678297311</v>
      </c>
      <c r="H141" s="198">
        <v>2328875228.48</v>
      </c>
      <c r="I141" s="181">
        <v>0.26569563821380604</v>
      </c>
    </row>
    <row r="142" spans="1:9" ht="15" customHeight="1" x14ac:dyDescent="0.35">
      <c r="A142" s="266"/>
      <c r="B142" s="160" t="s">
        <v>1856</v>
      </c>
      <c r="F142" s="197">
        <v>33064</v>
      </c>
      <c r="G142" s="181">
        <v>0.2106000675163536</v>
      </c>
      <c r="H142" s="198">
        <v>1565171518.77</v>
      </c>
      <c r="I142" s="181">
        <v>0.17856656316667013</v>
      </c>
    </row>
    <row r="143" spans="1:9" ht="15" customHeight="1" x14ac:dyDescent="0.35">
      <c r="A143" s="266"/>
      <c r="B143" s="160" t="s">
        <v>1717</v>
      </c>
      <c r="F143" s="197">
        <v>11573</v>
      </c>
      <c r="G143" s="181">
        <v>7.3713845311116633E-2</v>
      </c>
      <c r="H143" s="198">
        <v>609697539.53999996</v>
      </c>
      <c r="I143" s="181">
        <v>6.9558890448243149E-2</v>
      </c>
    </row>
    <row r="144" spans="1:9" ht="15" customHeight="1" x14ac:dyDescent="0.35">
      <c r="A144" s="266"/>
      <c r="B144" s="160" t="s">
        <v>1718</v>
      </c>
      <c r="F144" s="197">
        <v>8047</v>
      </c>
      <c r="G144" s="181">
        <v>5.1255103535691307E-2</v>
      </c>
      <c r="H144" s="198">
        <v>533889593.49000001</v>
      </c>
      <c r="I144" s="181">
        <v>6.0910148617372879E-2</v>
      </c>
    </row>
    <row r="145" spans="1:9" ht="15" customHeight="1" x14ac:dyDescent="0.35">
      <c r="A145" s="266"/>
      <c r="B145" s="160" t="s">
        <v>1857</v>
      </c>
      <c r="F145" s="197">
        <v>2519</v>
      </c>
      <c r="G145" s="181">
        <v>1.6044688182727279E-2</v>
      </c>
      <c r="H145" s="198">
        <v>147628678.47999999</v>
      </c>
      <c r="I145" s="181">
        <v>1.6842592281341374E-2</v>
      </c>
    </row>
    <row r="146" spans="1:9" ht="15" customHeight="1" thickBot="1" x14ac:dyDescent="0.4">
      <c r="A146" s="266"/>
      <c r="B146" s="168" t="s">
        <v>1720</v>
      </c>
      <c r="C146" s="149"/>
      <c r="D146" s="149"/>
      <c r="E146" s="152"/>
      <c r="F146" s="197">
        <v>2374</v>
      </c>
      <c r="G146" s="195">
        <v>1.5121115421117331E-2</v>
      </c>
      <c r="H146" s="198">
        <v>132987473.86</v>
      </c>
      <c r="I146" s="181">
        <v>1.5172213311202727E-2</v>
      </c>
    </row>
    <row r="147" spans="1:9" ht="15" customHeight="1" x14ac:dyDescent="0.35">
      <c r="A147" s="266"/>
      <c r="B147" s="156" t="s">
        <v>1858</v>
      </c>
      <c r="C147" s="156"/>
      <c r="D147" s="156"/>
      <c r="E147" s="156"/>
      <c r="F147" s="190" t="s">
        <v>597</v>
      </c>
      <c r="G147" s="199" t="s">
        <v>1797</v>
      </c>
      <c r="H147" s="190" t="s">
        <v>1798</v>
      </c>
      <c r="I147" s="190" t="s">
        <v>1799</v>
      </c>
    </row>
    <row r="148" spans="1:9" ht="15" customHeight="1" x14ac:dyDescent="0.35">
      <c r="A148" s="266"/>
      <c r="B148" s="177" t="s">
        <v>1859</v>
      </c>
      <c r="C148" s="177"/>
      <c r="D148" s="177"/>
      <c r="E148" s="177"/>
      <c r="F148" s="203">
        <v>121</v>
      </c>
      <c r="G148" s="181">
        <v>7.7070554589519678E-4</v>
      </c>
      <c r="H148" s="178">
        <v>7571955.8399999999</v>
      </c>
      <c r="I148" s="181">
        <v>8.6386579016027056E-4</v>
      </c>
    </row>
    <row r="149" spans="1:9" ht="15" customHeight="1" x14ac:dyDescent="0.35">
      <c r="A149" s="266"/>
      <c r="B149" s="177" t="s">
        <v>1860</v>
      </c>
      <c r="C149" s="177"/>
      <c r="D149" s="177"/>
      <c r="E149" s="177"/>
      <c r="F149" s="203">
        <v>16</v>
      </c>
      <c r="G149" s="181">
        <v>1.0191147714316651E-4</v>
      </c>
      <c r="H149" s="178">
        <v>810777.59999999998</v>
      </c>
      <c r="I149" s="181">
        <v>9.249961923553001E-5</v>
      </c>
    </row>
    <row r="150" spans="1:9" ht="15" customHeight="1" thickBot="1" x14ac:dyDescent="0.4">
      <c r="A150" s="266"/>
      <c r="B150" s="204" t="s">
        <v>1861</v>
      </c>
      <c r="C150" s="204"/>
      <c r="D150" s="204"/>
      <c r="E150" s="204"/>
      <c r="F150" s="205">
        <v>0</v>
      </c>
      <c r="G150" s="195">
        <v>0</v>
      </c>
      <c r="H150" s="206">
        <v>0</v>
      </c>
      <c r="I150" s="195">
        <v>0</v>
      </c>
    </row>
    <row r="151" spans="1:9" ht="15" customHeight="1" x14ac:dyDescent="0.35">
      <c r="A151" s="266"/>
      <c r="B151" s="207" t="s">
        <v>1648</v>
      </c>
      <c r="C151" s="177"/>
      <c r="D151" s="177"/>
      <c r="E151" s="177"/>
      <c r="F151" s="177"/>
      <c r="H151" s="199" t="s">
        <v>1649</v>
      </c>
      <c r="I151" s="181"/>
    </row>
    <row r="152" spans="1:9" ht="15" customHeight="1" x14ac:dyDescent="0.35">
      <c r="A152" s="266"/>
      <c r="C152" s="177"/>
      <c r="D152" s="177"/>
      <c r="E152" s="177"/>
      <c r="F152" s="177"/>
      <c r="G152" s="266"/>
      <c r="H152" s="199" t="s">
        <v>1650</v>
      </c>
      <c r="I152" s="208" t="s">
        <v>1651</v>
      </c>
    </row>
    <row r="153" spans="1:9" ht="15" customHeight="1" x14ac:dyDescent="0.35">
      <c r="A153" s="266"/>
      <c r="B153" s="177"/>
      <c r="C153" s="177"/>
      <c r="D153" s="177"/>
      <c r="E153" s="177"/>
      <c r="F153" s="177"/>
      <c r="G153" s="266"/>
      <c r="H153" s="209">
        <v>45657</v>
      </c>
      <c r="I153" s="210">
        <v>8947475100.7700005</v>
      </c>
    </row>
    <row r="154" spans="1:9" ht="15" customHeight="1" x14ac:dyDescent="0.35">
      <c r="A154" s="266"/>
      <c r="B154" s="177"/>
      <c r="C154" s="177"/>
      <c r="D154" s="177"/>
      <c r="E154" s="177"/>
      <c r="F154" s="177"/>
      <c r="G154" s="266"/>
      <c r="H154" s="209">
        <v>46022</v>
      </c>
      <c r="I154" s="210">
        <v>8597616729.0699997</v>
      </c>
    </row>
    <row r="155" spans="1:9" ht="15" customHeight="1" x14ac:dyDescent="0.35">
      <c r="A155" s="266"/>
      <c r="B155" s="177"/>
      <c r="C155" s="177"/>
      <c r="D155" s="177"/>
      <c r="E155" s="177"/>
      <c r="F155" s="177"/>
      <c r="G155" s="266"/>
      <c r="H155" s="209">
        <v>46387</v>
      </c>
      <c r="I155" s="210">
        <v>8285421742.8800106</v>
      </c>
    </row>
    <row r="156" spans="1:9" ht="15" customHeight="1" x14ac:dyDescent="0.35">
      <c r="A156" s="266"/>
      <c r="B156" s="177"/>
      <c r="C156" s="177"/>
      <c r="D156" s="177"/>
      <c r="E156" s="177"/>
      <c r="F156" s="177"/>
      <c r="G156" s="266"/>
      <c r="H156" s="209">
        <v>46752</v>
      </c>
      <c r="I156" s="210">
        <v>7966906195.8600292</v>
      </c>
    </row>
    <row r="157" spans="1:9" ht="15" customHeight="1" x14ac:dyDescent="0.35">
      <c r="A157" s="266"/>
      <c r="B157" s="177"/>
      <c r="C157" s="177"/>
      <c r="D157" s="177"/>
      <c r="E157" s="177"/>
      <c r="F157" s="177"/>
      <c r="G157" s="266"/>
      <c r="H157" s="209">
        <v>47118</v>
      </c>
      <c r="I157" s="210">
        <v>7642771165.99998</v>
      </c>
    </row>
    <row r="158" spans="1:9" ht="15" customHeight="1" x14ac:dyDescent="0.35">
      <c r="A158" s="266"/>
      <c r="B158" s="177"/>
      <c r="C158" s="177"/>
      <c r="D158" s="177"/>
      <c r="E158" s="177"/>
      <c r="F158" s="177"/>
      <c r="G158" s="266"/>
      <c r="H158" s="209">
        <v>47483</v>
      </c>
      <c r="I158" s="210">
        <v>7238149410.93999</v>
      </c>
    </row>
    <row r="159" spans="1:9" ht="15" customHeight="1" x14ac:dyDescent="0.35">
      <c r="A159" s="266"/>
      <c r="B159" s="177"/>
      <c r="C159" s="177"/>
      <c r="D159" s="177"/>
      <c r="E159" s="177"/>
      <c r="F159" s="177"/>
      <c r="G159" s="266"/>
      <c r="H159" s="209">
        <v>47848</v>
      </c>
      <c r="I159" s="210">
        <v>6908985959.2700005</v>
      </c>
    </row>
    <row r="160" spans="1:9" ht="15" customHeight="1" x14ac:dyDescent="0.35">
      <c r="A160" s="266"/>
      <c r="B160" s="177"/>
      <c r="C160" s="177"/>
      <c r="D160" s="177"/>
      <c r="E160" s="177"/>
      <c r="F160" s="177"/>
      <c r="G160" s="266"/>
      <c r="H160" s="209">
        <v>48213</v>
      </c>
      <c r="I160" s="210">
        <v>6583008545.2599792</v>
      </c>
    </row>
    <row r="161" spans="1:10" ht="15" customHeight="1" x14ac:dyDescent="0.35">
      <c r="A161" s="266"/>
      <c r="B161" s="177"/>
      <c r="C161" s="177"/>
      <c r="D161" s="177"/>
      <c r="E161" s="177"/>
      <c r="F161" s="177"/>
      <c r="G161" s="266"/>
      <c r="H161" s="209">
        <v>48579</v>
      </c>
      <c r="I161" s="210">
        <v>6201797798.2500105</v>
      </c>
    </row>
    <row r="162" spans="1:10" ht="15" customHeight="1" x14ac:dyDescent="0.35">
      <c r="A162" s="266"/>
      <c r="B162" s="177"/>
      <c r="C162" s="177"/>
      <c r="D162" s="177"/>
      <c r="E162" s="177"/>
      <c r="F162" s="177"/>
      <c r="G162" s="266"/>
      <c r="H162" s="209">
        <v>48944</v>
      </c>
      <c r="I162" s="210">
        <v>5888230141.2199993</v>
      </c>
    </row>
    <row r="163" spans="1:10" ht="15" customHeight="1" x14ac:dyDescent="0.35">
      <c r="A163" s="266"/>
      <c r="B163" s="177"/>
      <c r="C163" s="177"/>
      <c r="D163" s="177"/>
      <c r="E163" s="177"/>
      <c r="F163" s="177"/>
      <c r="G163" s="266"/>
      <c r="H163" s="209">
        <v>49309</v>
      </c>
      <c r="I163" s="210">
        <v>5576251984.6800003</v>
      </c>
    </row>
    <row r="164" spans="1:10" ht="15" customHeight="1" x14ac:dyDescent="0.35">
      <c r="A164" s="266"/>
      <c r="B164" s="177"/>
      <c r="C164" s="177"/>
      <c r="D164" s="177"/>
      <c r="E164" s="177"/>
      <c r="F164" s="177"/>
      <c r="G164" s="266"/>
      <c r="H164" s="209">
        <v>49674</v>
      </c>
      <c r="I164" s="210">
        <v>5263953032.9900093</v>
      </c>
    </row>
    <row r="165" spans="1:10" ht="15" customHeight="1" x14ac:dyDescent="0.35">
      <c r="A165" s="266"/>
      <c r="B165" s="177"/>
      <c r="C165" s="177"/>
      <c r="D165" s="177"/>
      <c r="E165" s="177"/>
      <c r="F165" s="177"/>
      <c r="G165" s="266"/>
      <c r="H165" s="209">
        <v>51501</v>
      </c>
      <c r="I165" s="210">
        <v>3715077408.9299998</v>
      </c>
    </row>
    <row r="166" spans="1:10" ht="15" customHeight="1" x14ac:dyDescent="0.35">
      <c r="A166" s="266"/>
      <c r="B166" s="177"/>
      <c r="C166" s="177"/>
      <c r="D166" s="177"/>
      <c r="E166" s="177"/>
      <c r="F166" s="177"/>
      <c r="G166" s="266"/>
      <c r="H166" s="209">
        <v>53327</v>
      </c>
      <c r="I166" s="210">
        <v>2254801940.3099999</v>
      </c>
    </row>
    <row r="167" spans="1:10" ht="15" customHeight="1" x14ac:dyDescent="0.35">
      <c r="A167" s="266"/>
      <c r="B167" s="177"/>
      <c r="C167" s="177"/>
      <c r="D167" s="177"/>
      <c r="E167" s="177"/>
      <c r="F167" s="177"/>
      <c r="G167" s="266"/>
      <c r="H167" s="209">
        <v>55153</v>
      </c>
      <c r="I167" s="210">
        <v>1106216782.319999</v>
      </c>
    </row>
    <row r="168" spans="1:10" ht="15" customHeight="1" x14ac:dyDescent="0.35">
      <c r="A168" s="266"/>
      <c r="B168" s="177"/>
      <c r="C168" s="177"/>
      <c r="D168" s="177"/>
      <c r="E168" s="177"/>
      <c r="F168" s="177"/>
      <c r="G168" s="266"/>
      <c r="H168" s="209">
        <v>56979</v>
      </c>
      <c r="I168" s="210">
        <v>428679972.31999999</v>
      </c>
    </row>
    <row r="169" spans="1:10" ht="15" customHeight="1" x14ac:dyDescent="0.35">
      <c r="A169" s="266"/>
      <c r="B169" s="177"/>
      <c r="C169" s="177"/>
      <c r="D169" s="177"/>
      <c r="E169" s="177"/>
      <c r="F169" s="177"/>
      <c r="G169" s="266"/>
      <c r="H169" s="209">
        <v>58806</v>
      </c>
      <c r="I169" s="210">
        <v>53361140.350000001</v>
      </c>
    </row>
    <row r="170" spans="1:10" ht="15" customHeight="1" x14ac:dyDescent="0.35">
      <c r="A170" s="266"/>
      <c r="B170" s="177"/>
      <c r="C170" s="177"/>
      <c r="D170" s="177"/>
      <c r="E170" s="177"/>
      <c r="F170" s="177"/>
      <c r="G170" s="266"/>
      <c r="H170" s="209"/>
      <c r="I170" s="210"/>
    </row>
    <row r="171" spans="1:10" ht="15" customHeight="1" x14ac:dyDescent="0.35">
      <c r="A171" s="266"/>
      <c r="B171" s="177"/>
      <c r="C171" s="177"/>
      <c r="D171" s="177"/>
      <c r="E171" s="177"/>
      <c r="F171" s="177"/>
      <c r="G171" s="266"/>
      <c r="H171" s="209"/>
      <c r="I171" s="210"/>
    </row>
    <row r="172" spans="1:10" ht="15" customHeight="1" thickBot="1" x14ac:dyDescent="0.4">
      <c r="A172" s="266"/>
      <c r="B172" s="179"/>
      <c r="C172" s="179"/>
      <c r="D172" s="179"/>
      <c r="E172" s="179"/>
      <c r="F172" s="179"/>
      <c r="G172" s="211"/>
      <c r="H172" s="212"/>
      <c r="I172" s="213"/>
    </row>
    <row r="173" spans="1:10" ht="15" customHeight="1" x14ac:dyDescent="0.3">
      <c r="A173" s="266"/>
      <c r="B173" s="214" t="s">
        <v>1652</v>
      </c>
      <c r="C173" s="177"/>
      <c r="D173" s="177"/>
      <c r="E173" s="177"/>
      <c r="F173" s="177"/>
      <c r="G173" s="177"/>
      <c r="H173" s="181"/>
      <c r="I173" s="181"/>
    </row>
    <row r="174" spans="1:10" ht="15" customHeight="1" x14ac:dyDescent="0.2">
      <c r="A174" s="266"/>
      <c r="B174" s="214"/>
      <c r="C174" s="161"/>
      <c r="D174" s="266"/>
      <c r="E174" s="266"/>
      <c r="F174" s="266"/>
      <c r="G174" s="266"/>
      <c r="J174" s="177"/>
    </row>
    <row r="175" spans="1:10" ht="15" customHeight="1" x14ac:dyDescent="0.35">
      <c r="A175" s="266"/>
      <c r="B175" s="148" t="s">
        <v>1862</v>
      </c>
      <c r="C175" s="215">
        <v>46022</v>
      </c>
      <c r="D175" s="215">
        <v>46387</v>
      </c>
      <c r="E175" s="215">
        <v>46752</v>
      </c>
      <c r="F175" s="215">
        <v>47118</v>
      </c>
      <c r="G175" s="215">
        <v>47483</v>
      </c>
      <c r="H175" s="215">
        <v>49309</v>
      </c>
      <c r="I175" s="215"/>
    </row>
    <row r="176" spans="1:10" ht="15" customHeight="1" thickBot="1" x14ac:dyDescent="0.4">
      <c r="A176" s="266"/>
      <c r="B176" s="216" t="s">
        <v>1863</v>
      </c>
      <c r="C176" s="217" t="s">
        <v>1864</v>
      </c>
      <c r="D176" s="217" t="s">
        <v>1865</v>
      </c>
      <c r="E176" s="217" t="s">
        <v>1866</v>
      </c>
      <c r="F176" s="217" t="s">
        <v>1867</v>
      </c>
      <c r="G176" s="217" t="s">
        <v>1868</v>
      </c>
      <c r="H176" s="218" t="s">
        <v>1869</v>
      </c>
      <c r="I176" s="217" t="s">
        <v>1870</v>
      </c>
    </row>
    <row r="177" spans="1:10" ht="15" customHeight="1" x14ac:dyDescent="0.35">
      <c r="A177" s="266"/>
      <c r="B177" s="219" t="s">
        <v>1871</v>
      </c>
      <c r="C177" s="220">
        <v>306282595.00000077</v>
      </c>
      <c r="D177" s="220">
        <v>312194986.18998909</v>
      </c>
      <c r="E177" s="220">
        <v>318515547.01998138</v>
      </c>
      <c r="F177" s="220">
        <v>324135029.86004925</v>
      </c>
      <c r="G177" s="220">
        <v>327921755.05998993</v>
      </c>
      <c r="H177" s="220">
        <v>1599897426.2599897</v>
      </c>
      <c r="I177" s="220">
        <v>5576251984.6800003</v>
      </c>
    </row>
    <row r="178" spans="1:10" ht="15" customHeight="1" x14ac:dyDescent="0.35">
      <c r="A178" s="266"/>
      <c r="B178" s="221" t="s">
        <v>1872</v>
      </c>
      <c r="C178" s="222">
        <v>0</v>
      </c>
      <c r="D178" s="222">
        <v>0</v>
      </c>
      <c r="E178" s="222">
        <v>0</v>
      </c>
      <c r="F178" s="222">
        <v>0</v>
      </c>
      <c r="G178" s="222">
        <v>0</v>
      </c>
      <c r="H178" s="222">
        <v>0</v>
      </c>
      <c r="I178" s="222">
        <v>0</v>
      </c>
    </row>
    <row r="179" spans="1:10" ht="15" customHeight="1" thickBot="1" x14ac:dyDescent="0.4">
      <c r="A179" s="266"/>
      <c r="B179" s="216" t="s">
        <v>1873</v>
      </c>
      <c r="C179" s="222">
        <v>43575776.700000003</v>
      </c>
      <c r="D179" s="222">
        <v>0</v>
      </c>
      <c r="E179" s="222">
        <v>0</v>
      </c>
      <c r="F179" s="222">
        <v>0</v>
      </c>
      <c r="G179" s="222">
        <v>76700000</v>
      </c>
      <c r="H179" s="222">
        <v>62000000</v>
      </c>
      <c r="I179" s="178">
        <v>0</v>
      </c>
    </row>
    <row r="180" spans="1:10" ht="15" customHeight="1" thickBot="1" x14ac:dyDescent="0.4">
      <c r="A180" s="266"/>
      <c r="B180" s="223" t="s">
        <v>1755</v>
      </c>
      <c r="C180" s="224">
        <v>349858371.70000076</v>
      </c>
      <c r="D180" s="224">
        <v>312194986.18998909</v>
      </c>
      <c r="E180" s="224">
        <v>318515547.01998138</v>
      </c>
      <c r="F180" s="224">
        <v>324135029.86004925</v>
      </c>
      <c r="G180" s="224">
        <v>404621755.05998993</v>
      </c>
      <c r="H180" s="224">
        <v>1661897426.2599897</v>
      </c>
      <c r="I180" s="224">
        <v>5576251984.6800003</v>
      </c>
    </row>
    <row r="181" spans="1:10" ht="15" customHeight="1" thickBot="1" x14ac:dyDescent="0.4">
      <c r="A181" s="266"/>
      <c r="B181" s="223" t="s">
        <v>1874</v>
      </c>
      <c r="C181" s="224">
        <v>1850000000</v>
      </c>
      <c r="D181" s="224">
        <v>0</v>
      </c>
      <c r="E181" s="224">
        <v>0</v>
      </c>
      <c r="F181" s="224">
        <v>750000000</v>
      </c>
      <c r="G181" s="224">
        <v>2050000000</v>
      </c>
      <c r="H181" s="224">
        <v>2600000000</v>
      </c>
      <c r="I181" s="224">
        <v>0</v>
      </c>
    </row>
    <row r="182" spans="1:10" ht="15" customHeight="1" x14ac:dyDescent="0.3">
      <c r="A182" s="266"/>
      <c r="B182" s="214" t="s">
        <v>1875</v>
      </c>
      <c r="C182" s="225"/>
      <c r="D182" s="225"/>
      <c r="E182" s="225"/>
      <c r="F182" s="225"/>
      <c r="G182" s="225"/>
      <c r="H182" s="225"/>
      <c r="I182" s="225"/>
    </row>
    <row r="183" spans="1:10" ht="15" customHeight="1" x14ac:dyDescent="0.35">
      <c r="A183" s="266"/>
      <c r="B183" s="226"/>
      <c r="C183" s="227"/>
      <c r="D183" s="227"/>
      <c r="E183" s="227"/>
      <c r="F183" s="227"/>
      <c r="G183" s="227"/>
      <c r="H183" s="227"/>
      <c r="I183" s="228"/>
    </row>
    <row r="184" spans="1:10" ht="15" customHeight="1" thickBot="1" x14ac:dyDescent="0.4">
      <c r="A184" s="266"/>
      <c r="B184" s="148" t="s">
        <v>1876</v>
      </c>
      <c r="C184" s="265"/>
      <c r="D184" s="265"/>
      <c r="E184" s="265"/>
      <c r="F184" s="265"/>
      <c r="G184" s="265"/>
      <c r="H184" s="265"/>
      <c r="I184" s="265" t="s">
        <v>1735</v>
      </c>
    </row>
    <row r="185" spans="1:10" ht="15" customHeight="1" x14ac:dyDescent="0.35">
      <c r="A185" s="266"/>
      <c r="B185" s="229" t="s">
        <v>1877</v>
      </c>
      <c r="C185" s="229"/>
      <c r="D185" s="229"/>
      <c r="E185" s="229"/>
      <c r="F185" s="229"/>
      <c r="G185" s="229"/>
      <c r="H185" s="230"/>
      <c r="I185" s="230"/>
    </row>
    <row r="186" spans="1:10" ht="15" customHeight="1" x14ac:dyDescent="0.35">
      <c r="A186" s="266"/>
      <c r="B186" s="231" t="s">
        <v>1878</v>
      </c>
      <c r="C186" s="232"/>
      <c r="D186" s="232"/>
      <c r="E186" s="232"/>
      <c r="F186" s="232"/>
      <c r="G186" s="232"/>
      <c r="H186" s="233"/>
      <c r="I186" s="159">
        <v>182275776.69999999</v>
      </c>
    </row>
    <row r="187" spans="1:10" ht="15" customHeight="1" x14ac:dyDescent="0.35">
      <c r="A187" s="266"/>
      <c r="B187" s="234" t="s">
        <v>1879</v>
      </c>
      <c r="C187" s="235"/>
      <c r="D187" s="235"/>
      <c r="E187" s="235"/>
      <c r="F187" s="235"/>
      <c r="G187" s="235"/>
      <c r="H187" s="183"/>
      <c r="I187" s="163">
        <v>43575776.700000003</v>
      </c>
    </row>
    <row r="188" spans="1:10" ht="15" customHeight="1" thickBot="1" x14ac:dyDescent="0.4">
      <c r="A188" s="266"/>
      <c r="B188" s="234" t="s">
        <v>1880</v>
      </c>
      <c r="C188" s="235"/>
      <c r="D188" s="235"/>
      <c r="E188" s="235"/>
      <c r="F188" s="235"/>
      <c r="G188" s="235"/>
      <c r="H188" s="183"/>
      <c r="I188" s="163">
        <v>138700000</v>
      </c>
    </row>
    <row r="189" spans="1:10" ht="15" hidden="1" customHeight="1" outlineLevel="1" x14ac:dyDescent="0.35">
      <c r="A189" s="266"/>
      <c r="B189" s="231" t="s">
        <v>1881</v>
      </c>
      <c r="C189" s="232"/>
      <c r="D189" s="232"/>
      <c r="E189" s="232"/>
      <c r="F189" s="232"/>
      <c r="G189" s="232"/>
      <c r="H189" s="236"/>
      <c r="I189" s="159">
        <v>67174852.777777776</v>
      </c>
    </row>
    <row r="190" spans="1:10" ht="15" hidden="1" customHeight="1" outlineLevel="1" x14ac:dyDescent="0.35">
      <c r="A190" s="266"/>
      <c r="B190" s="237" t="s">
        <v>1882</v>
      </c>
      <c r="C190" s="177"/>
      <c r="D190" s="177"/>
      <c r="E190" s="177"/>
      <c r="F190" s="177"/>
      <c r="G190" s="177"/>
      <c r="H190" s="192"/>
      <c r="I190" s="192">
        <v>0</v>
      </c>
      <c r="J190" s="187"/>
    </row>
    <row r="191" spans="1:10" ht="15" hidden="1" customHeight="1" outlineLevel="1" x14ac:dyDescent="0.35">
      <c r="A191" s="266"/>
      <c r="B191" s="237" t="s">
        <v>1883</v>
      </c>
      <c r="C191" s="177"/>
      <c r="D191" s="177"/>
      <c r="E191" s="177"/>
      <c r="F191" s="177"/>
      <c r="G191" s="177"/>
      <c r="H191" s="192"/>
      <c r="I191" s="192">
        <v>3276350</v>
      </c>
      <c r="J191" s="187"/>
    </row>
    <row r="192" spans="1:10" ht="15" hidden="1" customHeight="1" outlineLevel="1" thickBot="1" x14ac:dyDescent="0.4">
      <c r="A192" s="266"/>
      <c r="B192" s="237" t="s">
        <v>1884</v>
      </c>
      <c r="C192" s="204"/>
      <c r="D192" s="204"/>
      <c r="E192" s="204"/>
      <c r="F192" s="204"/>
      <c r="G192" s="204"/>
      <c r="H192" s="238"/>
      <c r="I192" s="238">
        <v>63898502.777777776</v>
      </c>
      <c r="J192" s="187"/>
    </row>
    <row r="193" spans="1:9" ht="15" customHeight="1" collapsed="1" x14ac:dyDescent="0.35">
      <c r="A193" s="266"/>
      <c r="B193" s="239" t="s">
        <v>1885</v>
      </c>
      <c r="C193" s="239"/>
      <c r="D193" s="239"/>
      <c r="E193" s="239"/>
      <c r="F193" s="239"/>
      <c r="G193" s="239"/>
      <c r="H193" s="239"/>
      <c r="I193" s="239"/>
    </row>
    <row r="194" spans="1:9" ht="15" customHeight="1" x14ac:dyDescent="0.35">
      <c r="A194" s="266"/>
      <c r="H194" s="142"/>
      <c r="I194" s="142"/>
    </row>
    <row r="195" spans="1:9" ht="15" customHeight="1" thickBot="1" x14ac:dyDescent="0.4">
      <c r="A195" s="266"/>
      <c r="B195" s="148" t="s">
        <v>1886</v>
      </c>
      <c r="C195" s="265"/>
      <c r="D195" s="265"/>
      <c r="E195" s="265"/>
      <c r="F195" s="265"/>
      <c r="G195" s="265"/>
      <c r="H195" s="265"/>
      <c r="I195" s="265" t="s">
        <v>1735</v>
      </c>
    </row>
    <row r="196" spans="1:9" ht="15" customHeight="1" x14ac:dyDescent="0.35">
      <c r="A196" s="266"/>
      <c r="B196" s="229" t="s">
        <v>1887</v>
      </c>
      <c r="C196" s="229"/>
      <c r="D196" s="229"/>
      <c r="E196" s="229"/>
      <c r="F196" s="229"/>
      <c r="G196" s="229"/>
      <c r="H196" s="230"/>
      <c r="I196" s="240">
        <v>0</v>
      </c>
    </row>
    <row r="197" spans="1:9" ht="15" customHeight="1" x14ac:dyDescent="0.35">
      <c r="A197" s="266"/>
      <c r="B197" s="241" t="s">
        <v>1888</v>
      </c>
      <c r="C197" s="156"/>
      <c r="D197" s="156"/>
      <c r="E197" s="156"/>
      <c r="F197" s="156"/>
      <c r="G197" s="156"/>
      <c r="H197" s="199"/>
      <c r="I197" s="159">
        <v>0</v>
      </c>
    </row>
    <row r="198" spans="1:9" ht="15" customHeight="1" x14ac:dyDescent="0.35">
      <c r="A198" s="266"/>
      <c r="B198" s="237" t="s">
        <v>1889</v>
      </c>
      <c r="C198" s="177"/>
      <c r="D198" s="177"/>
      <c r="E198" s="177"/>
      <c r="F198" s="177"/>
      <c r="G198" s="177"/>
      <c r="H198" s="192"/>
      <c r="I198" s="163">
        <v>0</v>
      </c>
    </row>
    <row r="199" spans="1:9" ht="15" customHeight="1" x14ac:dyDescent="0.35">
      <c r="A199" s="266"/>
      <c r="B199" s="237" t="s">
        <v>1890</v>
      </c>
      <c r="C199" s="177"/>
      <c r="D199" s="177"/>
      <c r="E199" s="177"/>
      <c r="F199" s="177"/>
      <c r="G199" s="177"/>
      <c r="H199" s="192"/>
      <c r="I199" s="163">
        <v>0</v>
      </c>
    </row>
    <row r="200" spans="1:9" ht="15" customHeight="1" thickBot="1" x14ac:dyDescent="0.4">
      <c r="A200" s="266"/>
      <c r="B200" s="242" t="s">
        <v>1891</v>
      </c>
      <c r="C200" s="182"/>
      <c r="D200" s="182"/>
      <c r="E200" s="182"/>
      <c r="F200" s="182"/>
      <c r="G200" s="182"/>
      <c r="H200" s="243"/>
      <c r="I200" s="244">
        <v>0</v>
      </c>
    </row>
    <row r="201" spans="1:9" ht="15" customHeight="1" x14ac:dyDescent="0.35">
      <c r="A201" s="266"/>
      <c r="B201" s="245" t="s">
        <v>1653</v>
      </c>
      <c r="C201" s="177"/>
      <c r="D201" s="177"/>
      <c r="E201" s="177"/>
      <c r="F201" s="177"/>
      <c r="G201" s="177"/>
      <c r="H201" s="192"/>
      <c r="I201" s="163"/>
    </row>
    <row r="202" spans="1:9" ht="15" customHeight="1" x14ac:dyDescent="0.35">
      <c r="A202" s="266"/>
      <c r="H202" s="192"/>
      <c r="I202" s="163"/>
    </row>
    <row r="203" spans="1:9" ht="15" customHeight="1" x14ac:dyDescent="0.35">
      <c r="A203" s="266"/>
      <c r="B203" s="148" t="s">
        <v>1654</v>
      </c>
      <c r="C203" s="148"/>
      <c r="D203" s="148"/>
      <c r="E203" s="148"/>
      <c r="F203" s="148"/>
      <c r="G203" s="148"/>
      <c r="H203" s="176"/>
      <c r="I203" s="176"/>
    </row>
    <row r="204" spans="1:9" ht="15" customHeight="1" x14ac:dyDescent="0.35">
      <c r="A204" s="266"/>
      <c r="B204" s="142" t="s">
        <v>1655</v>
      </c>
      <c r="E204" s="276" t="s">
        <v>1656</v>
      </c>
      <c r="F204" s="276"/>
      <c r="G204" s="276"/>
      <c r="H204" s="276"/>
      <c r="I204" s="276"/>
    </row>
    <row r="205" spans="1:9" ht="15" customHeight="1" x14ac:dyDescent="0.35">
      <c r="A205" s="266"/>
      <c r="B205" s="142" t="s">
        <v>1657</v>
      </c>
      <c r="E205" s="282" t="s">
        <v>1688</v>
      </c>
      <c r="F205" s="276"/>
      <c r="G205" s="276"/>
      <c r="H205" s="276"/>
      <c r="I205" s="276"/>
    </row>
    <row r="206" spans="1:9" ht="15" customHeight="1" thickBot="1" x14ac:dyDescent="0.4">
      <c r="A206" s="266"/>
      <c r="B206" s="152" t="s">
        <v>1658</v>
      </c>
      <c r="C206" s="152"/>
      <c r="D206" s="152"/>
      <c r="E206" s="277" t="s">
        <v>1659</v>
      </c>
      <c r="F206" s="277"/>
      <c r="G206" s="277"/>
      <c r="H206" s="277"/>
      <c r="I206" s="277"/>
    </row>
    <row r="207" spans="1:9" ht="15" customHeight="1" x14ac:dyDescent="0.35">
      <c r="A207" s="266"/>
    </row>
    <row r="208" spans="1:9" ht="15" customHeight="1" x14ac:dyDescent="0.35">
      <c r="A208" s="266"/>
      <c r="B208" s="148" t="s">
        <v>1660</v>
      </c>
      <c r="C208" s="148"/>
      <c r="D208" s="148"/>
      <c r="E208" s="148"/>
      <c r="F208" s="148"/>
      <c r="G208" s="148"/>
      <c r="H208" s="176"/>
      <c r="I208" s="176"/>
    </row>
    <row r="209" spans="1:9" ht="15" customHeight="1" x14ac:dyDescent="0.35">
      <c r="A209" s="266"/>
      <c r="B209" s="156" t="s">
        <v>1661</v>
      </c>
    </row>
    <row r="210" spans="1:9" ht="23.25" customHeight="1" x14ac:dyDescent="0.35">
      <c r="A210" s="266"/>
      <c r="B210" s="278" t="s">
        <v>1662</v>
      </c>
      <c r="C210" s="278"/>
      <c r="D210" s="278"/>
      <c r="E210" s="278"/>
      <c r="F210" s="278"/>
      <c r="G210" s="278"/>
      <c r="H210" s="278"/>
      <c r="I210" s="278"/>
    </row>
    <row r="211" spans="1:9" ht="15" customHeight="1" x14ac:dyDescent="0.35">
      <c r="A211" s="266"/>
      <c r="B211" s="264"/>
      <c r="C211" s="264"/>
      <c r="D211" s="264"/>
      <c r="E211" s="264"/>
      <c r="F211" s="264"/>
      <c r="G211" s="264"/>
      <c r="H211" s="264"/>
      <c r="I211" s="264"/>
    </row>
    <row r="212" spans="1:9" ht="15.9" customHeight="1" x14ac:dyDescent="0.35">
      <c r="B212" s="156" t="s">
        <v>1663</v>
      </c>
    </row>
    <row r="213" spans="1:9" ht="46.5" customHeight="1" x14ac:dyDescent="0.35">
      <c r="B213" s="279" t="s">
        <v>1664</v>
      </c>
      <c r="C213" s="279"/>
      <c r="D213" s="279"/>
      <c r="E213" s="279"/>
      <c r="F213" s="279"/>
      <c r="G213" s="279"/>
      <c r="H213" s="279"/>
      <c r="I213" s="279"/>
    </row>
    <row r="214" spans="1:9" ht="15" customHeight="1" x14ac:dyDescent="0.35">
      <c r="A214" s="266"/>
      <c r="B214" s="264"/>
      <c r="C214" s="264"/>
      <c r="D214" s="264"/>
      <c r="E214" s="264"/>
      <c r="F214" s="264"/>
      <c r="G214" s="264"/>
      <c r="H214" s="264"/>
      <c r="I214" s="264"/>
    </row>
    <row r="215" spans="1:9" ht="15" customHeight="1" x14ac:dyDescent="0.35">
      <c r="A215" s="266"/>
      <c r="B215" s="156" t="s">
        <v>1665</v>
      </c>
    </row>
    <row r="216" spans="1:9" ht="35.15" customHeight="1" x14ac:dyDescent="0.35">
      <c r="A216" s="266"/>
      <c r="B216" s="279" t="s">
        <v>1666</v>
      </c>
      <c r="C216" s="279"/>
      <c r="D216" s="279"/>
      <c r="E216" s="279"/>
      <c r="F216" s="279"/>
      <c r="G216" s="279"/>
      <c r="H216" s="279"/>
      <c r="I216" s="279"/>
    </row>
    <row r="217" spans="1:9" ht="15" customHeight="1" x14ac:dyDescent="0.35"/>
    <row r="218" spans="1:9" ht="15" customHeight="1" x14ac:dyDescent="0.35">
      <c r="B218" s="156"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7" t="s">
        <v>1669</v>
      </c>
    </row>
    <row r="222" spans="1:9" ht="80.25" customHeight="1" x14ac:dyDescent="0.35">
      <c r="B222" s="279" t="s">
        <v>1670</v>
      </c>
      <c r="C222" s="279"/>
      <c r="D222" s="279"/>
      <c r="E222" s="279"/>
      <c r="F222" s="279"/>
      <c r="G222" s="279"/>
      <c r="H222" s="279"/>
      <c r="I222" s="279"/>
    </row>
    <row r="224" spans="1:9" ht="15" customHeight="1" x14ac:dyDescent="0.35">
      <c r="B224" s="156" t="s">
        <v>1671</v>
      </c>
    </row>
    <row r="225" spans="2:9" ht="15" customHeight="1" x14ac:dyDescent="0.35">
      <c r="B225" s="280" t="s">
        <v>1672</v>
      </c>
      <c r="C225" s="280"/>
      <c r="D225" s="280"/>
      <c r="E225" s="280"/>
      <c r="F225" s="280"/>
      <c r="G225" s="280"/>
      <c r="H225" s="280"/>
      <c r="I225" s="280"/>
    </row>
    <row r="227" spans="2:9" ht="15.9" customHeight="1" x14ac:dyDescent="0.35">
      <c r="B227" s="156" t="s">
        <v>1673</v>
      </c>
    </row>
    <row r="228" spans="2:9" ht="24.9" customHeight="1" thickBot="1" x14ac:dyDescent="0.4">
      <c r="B228" s="274" t="s">
        <v>1674</v>
      </c>
      <c r="C228" s="274"/>
      <c r="D228" s="274"/>
      <c r="E228" s="274"/>
      <c r="F228" s="274"/>
      <c r="G228" s="274"/>
      <c r="H228" s="274"/>
      <c r="I228" s="274"/>
    </row>
    <row r="230" spans="2:9" ht="15.9" customHeight="1" x14ac:dyDescent="0.35">
      <c r="B230" s="264"/>
    </row>
    <row r="429" spans="10:10" ht="15.9" customHeight="1" x14ac:dyDescent="0.35">
      <c r="J429" s="246"/>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39C4DBAF-8CCF-4292-885B-70B31A89C228}"/>
    <hyperlink ref="E205" r:id="rId2" xr:uid="{4525297A-F67F-45E0-8E3E-D9FCF6363555}"/>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1" t="s">
        <v>1057</v>
      </c>
      <c r="B1" s="281"/>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59"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0" t="s">
        <v>764</v>
      </c>
      <c r="D14" s="250" t="s">
        <v>764</v>
      </c>
      <c r="E14" s="28"/>
      <c r="F14" s="28"/>
      <c r="G14" s="28"/>
      <c r="H14" s="20"/>
      <c r="L14" s="20"/>
      <c r="M14" s="20"/>
    </row>
    <row r="15" spans="1:13" x14ac:dyDescent="0.35">
      <c r="A15" s="22" t="s">
        <v>962</v>
      </c>
      <c r="B15" s="39" t="s">
        <v>348</v>
      </c>
      <c r="C15" s="250" t="s">
        <v>1694</v>
      </c>
      <c r="D15" s="250" t="s">
        <v>1695</v>
      </c>
      <c r="E15" s="28"/>
      <c r="F15" s="28"/>
      <c r="G15" s="28"/>
      <c r="H15" s="20"/>
      <c r="L15" s="20"/>
      <c r="M15" s="20"/>
    </row>
    <row r="16" spans="1:13" x14ac:dyDescent="0.35">
      <c r="A16" s="22" t="s">
        <v>963</v>
      </c>
      <c r="B16" s="39" t="s">
        <v>951</v>
      </c>
      <c r="C16" s="250" t="s">
        <v>764</v>
      </c>
      <c r="D16" s="250" t="s">
        <v>764</v>
      </c>
      <c r="E16" s="28"/>
      <c r="F16" s="28"/>
      <c r="G16" s="28"/>
      <c r="H16" s="20"/>
      <c r="L16" s="20"/>
      <c r="M16" s="20"/>
    </row>
    <row r="17" spans="1:13" x14ac:dyDescent="0.35">
      <c r="A17" s="22" t="s">
        <v>964</v>
      </c>
      <c r="B17" s="39" t="s">
        <v>952</v>
      </c>
      <c r="C17" s="250" t="s">
        <v>764</v>
      </c>
      <c r="D17" s="250" t="s">
        <v>764</v>
      </c>
      <c r="E17" s="28"/>
      <c r="F17" s="28"/>
      <c r="G17" s="28"/>
      <c r="H17" s="20"/>
      <c r="L17" s="20"/>
      <c r="M17" s="20"/>
    </row>
    <row r="18" spans="1:13" x14ac:dyDescent="0.35">
      <c r="A18" s="22" t="s">
        <v>965</v>
      </c>
      <c r="B18" s="39" t="s">
        <v>953</v>
      </c>
      <c r="C18" s="250" t="s">
        <v>1694</v>
      </c>
      <c r="D18" s="250" t="s">
        <v>1695</v>
      </c>
      <c r="E18" s="28"/>
      <c r="F18" s="28"/>
      <c r="G18" s="28"/>
      <c r="H18" s="20"/>
      <c r="L18" s="20"/>
      <c r="M18" s="20"/>
    </row>
    <row r="19" spans="1:13" x14ac:dyDescent="0.35">
      <c r="A19" s="22" t="s">
        <v>966</v>
      </c>
      <c r="B19" s="39" t="s">
        <v>954</v>
      </c>
      <c r="C19" s="250" t="s">
        <v>764</v>
      </c>
      <c r="D19" s="250" t="s">
        <v>764</v>
      </c>
      <c r="E19" s="28"/>
      <c r="F19" s="28"/>
      <c r="G19" s="28"/>
      <c r="H19" s="20"/>
      <c r="L19" s="20"/>
      <c r="M19" s="20"/>
    </row>
    <row r="20" spans="1:13" x14ac:dyDescent="0.35">
      <c r="A20" s="22" t="s">
        <v>967</v>
      </c>
      <c r="B20" s="39" t="s">
        <v>955</v>
      </c>
      <c r="C20" s="250" t="s">
        <v>1694</v>
      </c>
      <c r="D20" s="250" t="s">
        <v>1695</v>
      </c>
      <c r="E20" s="28"/>
      <c r="F20" s="28"/>
      <c r="G20" s="28"/>
      <c r="H20" s="20"/>
      <c r="L20" s="20"/>
      <c r="M20" s="20"/>
    </row>
    <row r="21" spans="1:13" x14ac:dyDescent="0.35">
      <c r="A21" s="22" t="s">
        <v>968</v>
      </c>
      <c r="B21" s="39" t="s">
        <v>956</v>
      </c>
      <c r="C21" s="250" t="s">
        <v>764</v>
      </c>
      <c r="D21" s="250" t="s">
        <v>764</v>
      </c>
      <c r="E21" s="28"/>
      <c r="F21" s="28"/>
      <c r="G21" s="28"/>
      <c r="H21" s="20"/>
      <c r="L21" s="20"/>
      <c r="M21" s="20"/>
    </row>
    <row r="22" spans="1:13" x14ac:dyDescent="0.35">
      <c r="A22" s="22" t="s">
        <v>969</v>
      </c>
      <c r="B22" s="39" t="s">
        <v>957</v>
      </c>
      <c r="C22" s="250" t="s">
        <v>764</v>
      </c>
      <c r="D22" s="250" t="s">
        <v>764</v>
      </c>
      <c r="E22" s="28"/>
      <c r="F22" s="28"/>
      <c r="G22" s="28"/>
      <c r="H22" s="20"/>
      <c r="L22" s="20"/>
      <c r="M22" s="20"/>
    </row>
    <row r="23" spans="1:13" x14ac:dyDescent="0.35">
      <c r="A23" s="22" t="s">
        <v>970</v>
      </c>
      <c r="B23" s="39" t="s">
        <v>1036</v>
      </c>
      <c r="C23" s="250" t="s">
        <v>1696</v>
      </c>
      <c r="D23" s="250" t="s">
        <v>1697</v>
      </c>
      <c r="E23" s="28"/>
      <c r="F23" s="28"/>
      <c r="G23" s="28"/>
      <c r="H23" s="20"/>
      <c r="L23" s="20"/>
      <c r="M23" s="20"/>
    </row>
    <row r="24" spans="1:13" x14ac:dyDescent="0.35">
      <c r="A24" s="22" t="s">
        <v>1038</v>
      </c>
      <c r="B24" s="39" t="s">
        <v>1037</v>
      </c>
      <c r="C24" s="250" t="s">
        <v>1698</v>
      </c>
      <c r="D24" s="250" t="s">
        <v>764</v>
      </c>
      <c r="E24" s="28"/>
      <c r="F24" s="28"/>
      <c r="G24" s="28"/>
      <c r="H24" s="20"/>
      <c r="L24" s="20"/>
      <c r="M24" s="20"/>
    </row>
    <row r="25" spans="1:13" outlineLevel="1" x14ac:dyDescent="0.35">
      <c r="A25" s="22" t="s">
        <v>971</v>
      </c>
      <c r="B25" s="37" t="s">
        <v>1490</v>
      </c>
      <c r="C25" s="250" t="s">
        <v>1694</v>
      </c>
      <c r="D25" s="250"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0" t="s">
        <v>764</v>
      </c>
      <c r="C35" s="260" t="s">
        <v>764</v>
      </c>
      <c r="D35" s="260" t="s">
        <v>764</v>
      </c>
      <c r="E35" s="260"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1">
        <v>8.8650000000000002</v>
      </c>
      <c r="H75" s="20"/>
    </row>
    <row r="76" spans="1:14" x14ac:dyDescent="0.35">
      <c r="A76" s="22" t="s">
        <v>1022</v>
      </c>
      <c r="B76" s="22" t="s">
        <v>1632</v>
      </c>
      <c r="C76" s="261">
        <v>14.594166666666666</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0" t="s">
        <v>764</v>
      </c>
      <c r="D82" s="250" t="s">
        <v>764</v>
      </c>
      <c r="E82" s="250" t="s">
        <v>764</v>
      </c>
      <c r="F82" s="250" t="s">
        <v>764</v>
      </c>
      <c r="G82" s="250" t="s">
        <v>764</v>
      </c>
      <c r="H82" s="20"/>
    </row>
    <row r="83" spans="1:8" x14ac:dyDescent="0.35">
      <c r="A83" s="22" t="s">
        <v>1029</v>
      </c>
      <c r="B83" s="22" t="s">
        <v>1043</v>
      </c>
      <c r="C83" s="250" t="s">
        <v>764</v>
      </c>
      <c r="D83" s="250" t="s">
        <v>764</v>
      </c>
      <c r="E83" s="250" t="s">
        <v>764</v>
      </c>
      <c r="F83" s="250" t="s">
        <v>764</v>
      </c>
      <c r="G83" s="250" t="s">
        <v>764</v>
      </c>
      <c r="H83" s="20"/>
    </row>
    <row r="84" spans="1:8" x14ac:dyDescent="0.35">
      <c r="A84" s="22" t="s">
        <v>1030</v>
      </c>
      <c r="B84" s="22" t="s">
        <v>1041</v>
      </c>
      <c r="C84" s="250" t="s">
        <v>764</v>
      </c>
      <c r="D84" s="250" t="s">
        <v>764</v>
      </c>
      <c r="E84" s="250" t="s">
        <v>764</v>
      </c>
      <c r="F84" s="250" t="s">
        <v>764</v>
      </c>
      <c r="G84" s="250" t="s">
        <v>764</v>
      </c>
      <c r="H84" s="20"/>
    </row>
    <row r="85" spans="1:8" x14ac:dyDescent="0.35">
      <c r="A85" s="22" t="s">
        <v>1031</v>
      </c>
      <c r="B85" s="22" t="s">
        <v>1042</v>
      </c>
      <c r="C85" s="250" t="s">
        <v>764</v>
      </c>
      <c r="D85" s="250" t="s">
        <v>764</v>
      </c>
      <c r="E85" s="250" t="s">
        <v>764</v>
      </c>
      <c r="F85" s="250" t="s">
        <v>764</v>
      </c>
      <c r="G85" s="250" t="s">
        <v>764</v>
      </c>
      <c r="H85" s="20"/>
    </row>
    <row r="86" spans="1:8" x14ac:dyDescent="0.35">
      <c r="A86" s="22" t="s">
        <v>1045</v>
      </c>
      <c r="B86" s="22" t="s">
        <v>1044</v>
      </c>
      <c r="C86" s="250" t="s">
        <v>764</v>
      </c>
      <c r="D86" s="250" t="s">
        <v>764</v>
      </c>
      <c r="E86" s="250" t="s">
        <v>764</v>
      </c>
      <c r="F86" s="250" t="s">
        <v>764</v>
      </c>
      <c r="G86" s="250"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2025-01-27T12:28:21Z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MTCWMJUZMMFKYJDJNDY4</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118996</vt:lpwstr>
  </property>
  <property fmtid="{D5CDD505-2E9C-101B-9397-08002B2CF9AE}" pid="14" name="DISidcName">
    <vt:lpwstr>pr_ucme01</vt:lpwstr>
  </property>
  <property fmtid="{D5CDD505-2E9C-101B-9397-08002B2CF9AE}" pid="15" name="DISTaskPaneUrl">
    <vt:lpwstr>http://peucmasp01.mw.pr.geos.loc:7001/cs/idcplg?IdcService=DESKTOP_DOC_INFO&amp;dDocName=MTCWMJUZMMFKYJDJNDY4&amp;dID=118996&amp;ClientControlled=DocMan,taskpane&amp;coreContentOnly=1</vt:lpwstr>
  </property>
</Properties>
</file>