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Types>
</file>

<file path=_rels/.rels><?xml version="1.0" encoding="UTF-8" ?><Relationships xmlns="http://schemas.openxmlformats.org/package/2006/relationships"><Relationship Target="xl/workbook.xml" Type="http://schemas.openxmlformats.org/officeDocument/2006/relationships/officeDocument" Id="rId1"></Relationship><Relationship Target="docProps/core.xml" Type="http://schemas.openxmlformats.org/package/2006/relationships/metadata/core-properties" Id="rId2"></Relationship><Relationship Target="docProps/app.xml" Type="http://schemas.openxmlformats.org/officeDocument/2006/relationships/extended-properties" Id="rId3"></Relationship><Relationship Target="docProps/custom.xml" Type="http://schemas.openxmlformats.org/officeDocument/2006/relationships/custom-properties" Id="rId4"></Relationship></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24226"/>
  <mc:AlternateContent xmlns:mc="http://schemas.openxmlformats.org/markup-compatibility/2006">
    <mc:Choice Requires="x15">
      <x15ac:absPath xmlns:x15ac="http://schemas.microsoft.com/office/spreadsheetml/2010/11/ac" url="M:\Obrigacoes\OSP\202307_S\Trimestre2\Investor Report RI\"/>
    </mc:Choice>
  </mc:AlternateContent>
  <xr:revisionPtr revIDLastSave="0" documentId="13_ncr:1_{C7240573-C339-4BBA-9DB1-547DFAF955D7}" xr6:coauthVersionLast="47" xr6:coauthVersionMax="47" xr10:uidLastSave="{00000000-0000-0000-0000-000000000000}"/>
  <bookViews>
    <workbookView xWindow="-90" yWindow="-16320" windowWidth="29040" windowHeight="15990" tabRatio="879" xr2:uid="{00000000-000D-0000-FFFF-FFFF00000000}"/>
  </bookViews>
  <sheets>
    <sheet name="Introduction" sheetId="5" r:id="rId1"/>
    <sheet name="A. HTT General" sheetId="8" r:id="rId2"/>
    <sheet name="B2. HTT Public Sector Assets" sheetId="10" r:id="rId3"/>
    <sheet name="C. HTT Harmonised Glossary" sheetId="12" r:id="rId4"/>
    <sheet name="D. National Transparency Templ" sheetId="14" r:id="rId5"/>
    <sheet name="E. Optional ECB-ECAIs data" sheetId="18" r:id="rId6"/>
    <sheet name="Disclaimer" sheetId="13" r:id="rId7"/>
  </sheets>
  <definedNames>
    <definedName name="_xlnm._FilterDatabase" localSheetId="1" hidden="1">'A. HTT General'!$L$112:$L$126</definedName>
    <definedName name="acceptable_use_policy" localSheetId="6">Disclaimer!#REF!</definedName>
    <definedName name="general_tc" localSheetId="6">Disclaimer!$A$61</definedName>
    <definedName name="_xlnm.Print_Area" localSheetId="1">'A. HTT General'!$A$1:$G$329</definedName>
    <definedName name="_xlnm.Print_Area" localSheetId="2">'B2. HTT Public Sector Assets'!$A$1:$G$179</definedName>
    <definedName name="_xlnm.Print_Area" localSheetId="3">'C. HTT Harmonised Glossary'!$A$1:$C$57</definedName>
    <definedName name="_xlnm.Print_Area" localSheetId="4">'D. National Transparency Templ'!$B$2:$I$184</definedName>
    <definedName name="_xlnm.Print_Area" localSheetId="6">Disclaimer!$A$1:$A$169</definedName>
    <definedName name="_xlnm.Print_Area" localSheetId="5">'E. Optional ECB-ECAIs data'!$A$2:$F$86</definedName>
    <definedName name="_xlnm.Print_Area" localSheetId="0">Introduction!$B$2:$J$43</definedName>
    <definedName name="_xlnm.Print_Titles" localSheetId="4">'D. National Transparency Templ'!$2:$4</definedName>
    <definedName name="_xlnm.Print_Titles" localSheetId="6">Disclaimer!$2:$2</definedName>
    <definedName name="privacy_policy" localSheetId="6">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219" i="8" l="1"/>
  <c r="D166" i="8"/>
  <c r="D154" i="8"/>
  <c r="D153" i="8"/>
  <c r="D152" i="8"/>
  <c r="D151" i="8"/>
  <c r="D150" i="8"/>
  <c r="D149" i="8"/>
  <c r="D148" i="8"/>
  <c r="D147" i="8"/>
  <c r="D146" i="8"/>
  <c r="D145" i="8"/>
  <c r="D144" i="8"/>
  <c r="D143" i="8"/>
  <c r="D142" i="8"/>
  <c r="D141" i="8"/>
  <c r="D140" i="8"/>
  <c r="D139" i="8"/>
  <c r="D129" i="8" l="1"/>
  <c r="D128" i="8"/>
  <c r="D127" i="8"/>
  <c r="D126" i="8"/>
  <c r="D125" i="8"/>
  <c r="D124" i="8"/>
  <c r="D123" i="8"/>
  <c r="D122" i="8"/>
  <c r="D121" i="8"/>
  <c r="D120" i="8"/>
  <c r="D119" i="8"/>
  <c r="D118" i="8"/>
  <c r="D117" i="8"/>
  <c r="D116" i="8"/>
  <c r="D115" i="8"/>
  <c r="D114" i="8"/>
  <c r="D113" i="8"/>
  <c r="F307" i="8"/>
  <c r="F293" i="8"/>
  <c r="F295" i="8"/>
  <c r="G293" i="8"/>
  <c r="C49" i="10" l="1"/>
  <c r="C77" i="10"/>
  <c r="C81" i="10"/>
  <c r="D307" i="8"/>
  <c r="D291" i="8"/>
  <c r="C293" i="8"/>
  <c r="D293" i="8"/>
  <c r="C295" i="8"/>
  <c r="C307" i="8"/>
  <c r="C291" i="8"/>
  <c r="D295" i="8"/>
  <c r="C288" i="8" l="1"/>
  <c r="C152" i="10" l="1"/>
  <c r="D37" i="10"/>
  <c r="G35" i="10" s="1"/>
  <c r="C37" i="10"/>
  <c r="C304" i="8"/>
  <c r="C303" i="8"/>
  <c r="C302" i="8"/>
  <c r="C298" i="8"/>
  <c r="C297" i="8"/>
  <c r="C296" i="8"/>
  <c r="C292" i="8"/>
  <c r="C289" i="8"/>
  <c r="D77" i="8"/>
  <c r="G80" i="8" s="1"/>
  <c r="C77" i="8"/>
  <c r="F36" i="10" l="1"/>
  <c r="C39" i="10"/>
  <c r="C42" i="10" s="1"/>
  <c r="F41" i="10" s="1"/>
  <c r="F149" i="10"/>
  <c r="G25" i="10"/>
  <c r="G28" i="10"/>
  <c r="G32" i="10"/>
  <c r="F33" i="10"/>
  <c r="G24" i="10"/>
  <c r="F29" i="10"/>
  <c r="G33" i="10"/>
  <c r="F25" i="10"/>
  <c r="G29" i="10"/>
  <c r="G36" i="10"/>
  <c r="F71" i="8"/>
  <c r="F75" i="8"/>
  <c r="F79" i="8"/>
  <c r="F86" i="8"/>
  <c r="F72" i="8"/>
  <c r="F76" i="8"/>
  <c r="F80" i="8"/>
  <c r="F87" i="8"/>
  <c r="F73" i="8"/>
  <c r="F81" i="8"/>
  <c r="F78" i="8"/>
  <c r="F82" i="8"/>
  <c r="F70" i="8"/>
  <c r="F74" i="8"/>
  <c r="G73" i="8"/>
  <c r="F23" i="10"/>
  <c r="F27" i="10"/>
  <c r="F31" i="10"/>
  <c r="F35" i="10"/>
  <c r="F148" i="10"/>
  <c r="G22" i="10"/>
  <c r="G23" i="10"/>
  <c r="G26" i="10"/>
  <c r="G27" i="10"/>
  <c r="G30" i="10"/>
  <c r="G31" i="10"/>
  <c r="G34" i="10"/>
  <c r="G82" i="8"/>
  <c r="G75" i="8"/>
  <c r="G71" i="8"/>
  <c r="G78" i="8"/>
  <c r="F150" i="10"/>
  <c r="F154" i="10"/>
  <c r="F22" i="10"/>
  <c r="F24" i="10"/>
  <c r="F26" i="10"/>
  <c r="F28" i="10"/>
  <c r="F30" i="10"/>
  <c r="F32" i="10"/>
  <c r="F34" i="10"/>
  <c r="F151" i="10"/>
  <c r="F157" i="10"/>
  <c r="F158" i="10"/>
  <c r="F153" i="10"/>
  <c r="G86" i="8"/>
  <c r="G81" i="8"/>
  <c r="G79" i="8"/>
  <c r="G76" i="8"/>
  <c r="G74" i="8"/>
  <c r="G72" i="8"/>
  <c r="G70" i="8"/>
  <c r="G87" i="8"/>
  <c r="F40" i="10"/>
  <c r="F39" i="10"/>
  <c r="F155" i="10"/>
  <c r="F159" i="10"/>
  <c r="F156" i="10"/>
  <c r="F152" i="10" l="1"/>
  <c r="F77" i="8"/>
  <c r="F42" i="10"/>
  <c r="G37" i="10"/>
  <c r="F37" i="10"/>
  <c r="G77" i="8"/>
  <c r="D89" i="8" l="1"/>
  <c r="D98" i="8" l="1"/>
  <c r="D97" i="8"/>
  <c r="D95" i="8"/>
  <c r="D96" i="8"/>
  <c r="D165" i="8" l="1"/>
  <c r="D167" i="8" s="1"/>
  <c r="C165" i="8"/>
  <c r="C167" i="8" s="1"/>
  <c r="C138" i="8"/>
  <c r="G227" i="8"/>
  <c r="G223" i="8"/>
  <c r="G218" i="8"/>
  <c r="G219" i="8"/>
  <c r="G226" i="8"/>
  <c r="G222" i="8"/>
  <c r="G221" i="8"/>
  <c r="G224" i="8"/>
  <c r="G225" i="8"/>
  <c r="D94" i="8" l="1"/>
  <c r="D100" i="8" s="1"/>
  <c r="C100" i="8"/>
  <c r="D138" i="8"/>
  <c r="D156" i="8" s="1"/>
  <c r="C156" i="8"/>
  <c r="F166" i="8"/>
  <c r="F164" i="8"/>
  <c r="F165" i="8"/>
  <c r="G166" i="8"/>
  <c r="G164" i="8"/>
  <c r="G165" i="8"/>
  <c r="F167" i="8" l="1"/>
  <c r="F153" i="8"/>
  <c r="F144" i="8"/>
  <c r="F146" i="8"/>
  <c r="F140" i="8"/>
  <c r="F142" i="8"/>
  <c r="F162" i="8"/>
  <c r="F150" i="8"/>
  <c r="F138" i="8"/>
  <c r="F154" i="8"/>
  <c r="F158" i="8"/>
  <c r="F148" i="8"/>
  <c r="F151" i="8"/>
  <c r="F160" i="8"/>
  <c r="F143" i="8"/>
  <c r="F147" i="8"/>
  <c r="F155" i="8"/>
  <c r="F145" i="8"/>
  <c r="F139" i="8"/>
  <c r="F152" i="8"/>
  <c r="F141" i="8"/>
  <c r="F161" i="8"/>
  <c r="F149" i="8"/>
  <c r="F159" i="8"/>
  <c r="F157" i="8"/>
  <c r="C193" i="8"/>
  <c r="C177" i="8"/>
  <c r="C179" i="8" s="1"/>
  <c r="G160" i="8"/>
  <c r="G159" i="8"/>
  <c r="G152" i="8"/>
  <c r="G158" i="8"/>
  <c r="G146" i="8"/>
  <c r="G148" i="8"/>
  <c r="G154" i="8"/>
  <c r="G145" i="8"/>
  <c r="G144" i="8"/>
  <c r="G157" i="8"/>
  <c r="G147" i="8"/>
  <c r="G149" i="8"/>
  <c r="G143" i="8"/>
  <c r="G142" i="8"/>
  <c r="G153" i="8"/>
  <c r="G141" i="8"/>
  <c r="G140" i="8"/>
  <c r="G150" i="8"/>
  <c r="G139" i="8"/>
  <c r="G138" i="8"/>
  <c r="G151" i="8"/>
  <c r="G155" i="8"/>
  <c r="G162" i="8"/>
  <c r="G161" i="8"/>
  <c r="G167" i="8"/>
  <c r="F98" i="8"/>
  <c r="F104" i="8"/>
  <c r="F94" i="8"/>
  <c r="F97" i="8"/>
  <c r="F93" i="8"/>
  <c r="F96" i="8"/>
  <c r="F103" i="8"/>
  <c r="F105" i="8"/>
  <c r="F101" i="8"/>
  <c r="F99" i="8"/>
  <c r="F95" i="8"/>
  <c r="F102" i="8"/>
  <c r="G93" i="8"/>
  <c r="G102" i="8"/>
  <c r="G95" i="8"/>
  <c r="G96" i="8"/>
  <c r="G104" i="8"/>
  <c r="G103" i="8"/>
  <c r="G101" i="8"/>
  <c r="G99" i="8"/>
  <c r="G105" i="8"/>
  <c r="G98" i="8"/>
  <c r="G94" i="8"/>
  <c r="G97" i="8"/>
  <c r="C58" i="8" l="1"/>
  <c r="C217" i="8"/>
  <c r="F178" i="8"/>
  <c r="F183" i="8"/>
  <c r="F182" i="8"/>
  <c r="F187" i="8"/>
  <c r="F181" i="8"/>
  <c r="F186" i="8"/>
  <c r="F175" i="8"/>
  <c r="F184" i="8"/>
  <c r="F177" i="8"/>
  <c r="F180" i="8"/>
  <c r="F185" i="8"/>
  <c r="F174" i="8"/>
  <c r="C207" i="8"/>
  <c r="C208" i="8"/>
  <c r="F156" i="8"/>
  <c r="G156" i="8"/>
  <c r="G100" i="8"/>
  <c r="F100" i="8"/>
  <c r="C220" i="8" l="1"/>
  <c r="G217" i="8"/>
  <c r="G220" i="8" s="1"/>
  <c r="C112" i="8"/>
  <c r="D45" i="8"/>
  <c r="F226" i="8"/>
  <c r="F221" i="8"/>
  <c r="F227" i="8"/>
  <c r="F223" i="8"/>
  <c r="F218" i="8"/>
  <c r="F222" i="8"/>
  <c r="F225" i="8"/>
  <c r="F224" i="8"/>
  <c r="F219" i="8"/>
  <c r="F217" i="8"/>
  <c r="F59" i="8"/>
  <c r="F57" i="8"/>
  <c r="F64" i="8"/>
  <c r="F61" i="8"/>
  <c r="F54" i="8"/>
  <c r="F56" i="8"/>
  <c r="F55" i="8"/>
  <c r="F62" i="8"/>
  <c r="F60" i="8"/>
  <c r="F53" i="8"/>
  <c r="F63" i="8"/>
  <c r="F198" i="8"/>
  <c r="F197" i="8"/>
  <c r="F211" i="8"/>
  <c r="F195" i="8"/>
  <c r="F212" i="8"/>
  <c r="F204" i="8"/>
  <c r="F206" i="8"/>
  <c r="F201" i="8"/>
  <c r="F215" i="8"/>
  <c r="F203" i="8"/>
  <c r="F202" i="8"/>
  <c r="F205" i="8"/>
  <c r="F196" i="8"/>
  <c r="F200" i="8"/>
  <c r="F210" i="8"/>
  <c r="F213" i="8"/>
  <c r="F214" i="8"/>
  <c r="F194" i="8"/>
  <c r="F199" i="8"/>
  <c r="F209" i="8"/>
  <c r="F193" i="8"/>
  <c r="F179" i="8"/>
  <c r="F208" i="8" l="1"/>
  <c r="F220" i="8"/>
  <c r="D112" i="8"/>
  <c r="D130" i="8" s="1"/>
  <c r="C130" i="8"/>
  <c r="F58" i="8"/>
  <c r="F121" i="8" l="1"/>
  <c r="F135" i="8"/>
  <c r="F116" i="8"/>
  <c r="F113" i="8"/>
  <c r="F134" i="8"/>
  <c r="F114" i="8"/>
  <c r="F112" i="8"/>
  <c r="F117" i="8"/>
  <c r="F132" i="8"/>
  <c r="F127" i="8"/>
  <c r="F123" i="8"/>
  <c r="F136" i="8"/>
  <c r="F129" i="8"/>
  <c r="F125" i="8"/>
  <c r="F126" i="8"/>
  <c r="F120" i="8"/>
  <c r="F124" i="8"/>
  <c r="F119" i="8"/>
  <c r="F131" i="8"/>
  <c r="F128" i="8"/>
  <c r="F122" i="8"/>
  <c r="F133" i="8"/>
  <c r="F118" i="8"/>
  <c r="F115" i="8"/>
  <c r="G121" i="8"/>
  <c r="G128" i="8"/>
  <c r="G131" i="8"/>
  <c r="G127" i="8"/>
  <c r="G125" i="8"/>
  <c r="G116" i="8"/>
  <c r="G122" i="8"/>
  <c r="G135" i="8"/>
  <c r="G123" i="8"/>
  <c r="G119" i="8"/>
  <c r="G117" i="8"/>
  <c r="G132" i="8"/>
  <c r="G115" i="8"/>
  <c r="G136" i="8"/>
  <c r="G113" i="8"/>
  <c r="G133" i="8"/>
  <c r="G129" i="8"/>
  <c r="G126" i="8"/>
  <c r="G118" i="8"/>
  <c r="G134" i="8"/>
  <c r="G124" i="8"/>
  <c r="G120" i="8"/>
  <c r="G114" i="8"/>
  <c r="G112" i="8"/>
  <c r="G130" i="8" l="1"/>
  <c r="F130" i="8"/>
</calcChain>
</file>

<file path=xl/sharedStrings.xml><?xml version="1.0" encoding="utf-8"?>
<sst xmlns="http://schemas.openxmlformats.org/spreadsheetml/2006/main" count="1666" uniqueCount="1351">
  <si>
    <t>Country</t>
  </si>
  <si>
    <t>Row</t>
  </si>
  <si>
    <t>Norway</t>
  </si>
  <si>
    <t>Italy</t>
  </si>
  <si>
    <t>G.3.1.1</t>
  </si>
  <si>
    <t>G.5.1.1</t>
  </si>
  <si>
    <t>Sweden</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</si>
  <si>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</si>
  <si>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</si>
  <si>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</si>
  <si>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</si>
  <si>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</si>
  <si>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</si>
  <si>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</si>
  <si>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</si>
  <si>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</si>
  <si>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</si>
  <si>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</si>
  <si>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</si>
  <si>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</si>
  <si>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</si>
  <si>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Reporting in Domestic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</si>
  <si>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</si>
  <si>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</si>
  <si>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</si>
  <si>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</si>
  <si>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</si>
  <si>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</si>
  <si>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</si>
  <si>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</si>
  <si>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</si>
  <si>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</si>
  <si>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</si>
  <si>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</si>
  <si>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</si>
  <si>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</si>
  <si>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</si>
  <si>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</si>
  <si>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</si>
  <si>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</si>
  <si>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</si>
  <si>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</si>
  <si>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</si>
  <si>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</si>
  <si>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</si>
  <si>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</si>
  <si>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</si>
  <si>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</si>
  <si>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</si>
  <si>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</si>
  <si>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</si>
  <si>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</si>
  <si>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</si>
  <si>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</si>
  <si>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</si>
  <si>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</si>
  <si>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</si>
  <si>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</si>
  <si>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</si>
  <si>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</si>
  <si>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</si>
  <si>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</si>
  <si>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</si>
  <si>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</si>
  <si>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</si>
  <si>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</si>
  <si>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</si>
  <si>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</si>
  <si>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</si>
  <si>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</si>
  <si>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</si>
  <si>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</si>
  <si>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</si>
  <si>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</si>
  <si>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</si>
  <si>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</si>
  <si>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</si>
  <si>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</si>
  <si>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</si>
  <si>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</si>
  <si>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</si>
  <si>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</si>
  <si>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</si>
  <si>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</si>
  <si>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</si>
  <si>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</si>
  <si>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</si>
  <si>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</si>
  <si>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</si>
  <si>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</si>
  <si>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</si>
  <si>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</si>
  <si>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</si>
  <si>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</si>
  <si>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</si>
  <si>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</si>
  <si>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</si>
  <si>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</si>
  <si>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</si>
  <si>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</si>
  <si>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</si>
  <si>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</si>
  <si>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</si>
  <si>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</si>
  <si>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</si>
  <si>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</si>
  <si>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</si>
  <si>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</si>
  <si>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</si>
  <si>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</si>
  <si>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</si>
  <si>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</si>
  <si>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</si>
  <si>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</si>
  <si>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</si>
  <si>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</si>
  <si>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</si>
  <si>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</si>
  <si>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</si>
  <si>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</si>
  <si>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</si>
  <si>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</si>
  <si>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</si>
  <si>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</si>
  <si>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</si>
  <si>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</si>
  <si>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</si>
  <si>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</si>
  <si>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</si>
  <si>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</si>
  <si>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</si>
  <si>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</si>
  <si>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</si>
  <si>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</si>
  <si>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</si>
  <si>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</si>
  <si>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</si>
  <si>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</si>
  <si>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</si>
  <si>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</si>
  <si>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</si>
  <si>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</si>
  <si>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</si>
  <si>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</si>
  <si>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</si>
  <si>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</si>
  <si>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</si>
  <si>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</si>
  <si>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</si>
  <si>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</si>
  <si>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</si>
  <si>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</si>
  <si>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</si>
  <si>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</si>
  <si>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</si>
  <si>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</si>
  <si>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</si>
  <si>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</si>
  <si>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</si>
  <si>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</si>
  <si>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</si>
  <si>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</si>
  <si>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</si>
  <si>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</si>
  <si>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</si>
  <si>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</si>
  <si>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</si>
  <si>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</si>
  <si>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</si>
  <si>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</si>
  <si>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</si>
  <si>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</si>
  <si>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</si>
  <si>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</si>
  <si>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</si>
  <si>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</si>
  <si>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</si>
  <si>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</si>
  <si>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</si>
  <si>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</si>
  <si>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</si>
  <si>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</si>
  <si>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</si>
  <si>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</si>
  <si>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</si>
  <si>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</si>
  <si>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</si>
  <si>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</si>
  <si>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</si>
  <si>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</si>
  <si>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</si>
  <si>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</si>
  <si>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</si>
  <si>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</si>
  <si>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</si>
  <si>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</si>
  <si>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</si>
  <si>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</si>
  <si>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</si>
  <si>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</si>
  <si>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</si>
  <si>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</si>
  <si>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</si>
  <si>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</si>
  <si>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</si>
  <si>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</si>
  <si>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</si>
  <si>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</si>
  <si>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</si>
  <si>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</si>
  <si>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</si>
  <si>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</si>
  <si>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</si>
  <si>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</si>
  <si>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</si>
  <si>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</si>
  <si>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</si>
  <si>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</si>
  <si>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</si>
  <si>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</si>
  <si>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</si>
  <si>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</si>
  <si>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</si>
  <si>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</si>
  <si>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</si>
  <si>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</si>
  <si>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</si>
  <si>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</si>
  <si>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</si>
  <si>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</si>
  <si>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</si>
  <si>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</si>
  <si>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</si>
  <si>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</si>
  <si>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</si>
  <si>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</si>
  <si>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</si>
  <si>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</si>
  <si>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</si>
  <si>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</si>
  <si>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</si>
  <si>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</si>
  <si>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</si>
  <si>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</si>
  <si>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</si>
  <si>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</si>
  <si>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</si>
  <si>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</si>
  <si>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</si>
  <si>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</si>
  <si>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</si>
  <si>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</si>
  <si>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</si>
  <si>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</si>
  <si>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</si>
  <si>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</si>
  <si>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</si>
  <si>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</si>
  <si>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</si>
  <si>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</si>
  <si>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</si>
  <si>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</si>
  <si>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</si>
  <si>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</si>
  <si>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</si>
  <si>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</si>
  <si>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</si>
  <si>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</si>
  <si>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</si>
  <si>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</si>
  <si>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</si>
  <si>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</si>
  <si>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</si>
  <si>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</si>
  <si>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</si>
  <si>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</si>
  <si>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</si>
  <si>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</si>
  <si>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</si>
  <si>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</si>
  <si>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</si>
  <si>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</si>
  <si>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</si>
  <si>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</si>
  <si>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</si>
  <si>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</si>
  <si>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</si>
  <si>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</si>
  <si>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</si>
  <si>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</si>
  <si>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</si>
  <si>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</si>
  <si>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</si>
  <si>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</si>
  <si>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</si>
  <si>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</si>
  <si>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</si>
  <si>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</si>
  <si>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</si>
  <si>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</si>
  <si>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</si>
  <si>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</si>
  <si>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</si>
  <si>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</si>
  <si>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</si>
  <si>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</si>
  <si>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</si>
  <si>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</si>
  <si>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</si>
  <si>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</si>
  <si>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</si>
  <si>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</si>
  <si>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</si>
  <si>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</si>
  <si>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</si>
  <si>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</si>
  <si>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</si>
  <si>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</si>
  <si>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</si>
  <si>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</si>
  <si>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</si>
  <si>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</si>
  <si>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</si>
  <si>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</si>
  <si>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</si>
  <si>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</si>
  <si>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</si>
  <si>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</si>
  <si>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</si>
  <si>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</si>
  <si>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</si>
  <si>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</si>
  <si>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</si>
  <si>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</si>
  <si>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</si>
  <si>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</si>
  <si>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</si>
  <si>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</si>
  <si>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</si>
  <si>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</si>
  <si>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</si>
  <si>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</si>
  <si>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</si>
  <si>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</si>
  <si>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</si>
  <si>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</si>
  <si>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</si>
  <si>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</si>
  <si>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</si>
  <si>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</si>
  <si>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</si>
  <si>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</si>
  <si>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</si>
  <si>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</si>
  <si>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</si>
  <si>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</si>
  <si>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</si>
  <si>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</si>
  <si>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</si>
  <si>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</si>
  <si>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</si>
  <si>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</si>
  <si>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</si>
  <si>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</si>
  <si>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</si>
  <si>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</si>
  <si>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</si>
  <si>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</si>
  <si>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</si>
  <si>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</si>
  <si>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</si>
  <si>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</si>
  <si>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</si>
  <si>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</si>
  <si>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</si>
  <si>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</si>
  <si>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</si>
  <si>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</si>
  <si>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</si>
  <si>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</si>
  <si>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</si>
  <si>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</si>
  <si>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</si>
  <si>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</si>
  <si>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</si>
  <si>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</si>
  <si>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</si>
  <si>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</si>
  <si>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</si>
  <si>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</si>
  <si>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</si>
  <si>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</si>
  <si>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</si>
  <si>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</si>
  <si>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Optional information eg, Number of borrowers</t>
  </si>
  <si>
    <t>Optional information eg, Number of guarantors</t>
  </si>
  <si>
    <t>% Residential Loans</t>
  </si>
  <si>
    <t>% Commercial Loans</t>
  </si>
  <si>
    <t xml:space="preserve">4. Breakdown by Geography </t>
  </si>
  <si>
    <t>European Union</t>
  </si>
  <si>
    <t>Austria</t>
  </si>
  <si>
    <t>Belgium</t>
  </si>
  <si>
    <t>Bulgaria</t>
  </si>
  <si>
    <t>Croatia</t>
  </si>
  <si>
    <t>Cyprus</t>
  </si>
  <si>
    <t>Denmark</t>
  </si>
  <si>
    <t>Estonia</t>
  </si>
  <si>
    <t>Finland</t>
  </si>
  <si>
    <t>France</t>
  </si>
  <si>
    <t>Germany</t>
  </si>
  <si>
    <t>Greece</t>
  </si>
  <si>
    <t>Netherlands</t>
  </si>
  <si>
    <t>Hungary</t>
  </si>
  <si>
    <t>Ireland</t>
  </si>
  <si>
    <t>Latvia</t>
  </si>
  <si>
    <t>Lithuania</t>
  </si>
  <si>
    <t>Luxembourg</t>
  </si>
  <si>
    <t>Malta</t>
  </si>
  <si>
    <t>Poland</t>
  </si>
  <si>
    <t>Portugal</t>
  </si>
  <si>
    <t>Romania</t>
  </si>
  <si>
    <t>Slovakia</t>
  </si>
  <si>
    <t>Slovenia</t>
  </si>
  <si>
    <t>Spain</t>
  </si>
  <si>
    <t>United Kingdom</t>
  </si>
  <si>
    <t>Iceland</t>
  </si>
  <si>
    <t>Liechtenstein</t>
  </si>
  <si>
    <t>6. Breakdown by Interest Rate</t>
  </si>
  <si>
    <t>Fixed rate</t>
  </si>
  <si>
    <t>Floating rate</t>
  </si>
  <si>
    <t>7. Breakdown by Repayment Type</t>
  </si>
  <si>
    <t>Bullet / interest only</t>
  </si>
  <si>
    <t>Amortising</t>
  </si>
  <si>
    <t>% NPLs</t>
  </si>
  <si>
    <t>Nominal</t>
  </si>
  <si>
    <t>By buckets (mn):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</si>
  <si>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</si>
  <si>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</si>
  <si>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</si>
  <si>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</si>
  <si>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</si>
  <si>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</si>
  <si>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</si>
  <si>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</si>
  <si>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</si>
  <si>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</si>
  <si>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</si>
  <si>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</si>
  <si>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</si>
  <si>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</si>
  <si>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</si>
  <si>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</si>
  <si>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</si>
  <si>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</si>
  <si>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</si>
  <si>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</si>
  <si>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</si>
  <si>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</si>
  <si>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</si>
  <si>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</si>
  <si>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</si>
  <si>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</si>
  <si>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</si>
  <si>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</si>
  <si>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</si>
  <si>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</si>
  <si>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</si>
  <si>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</si>
  <si>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</si>
  <si>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</si>
  <si>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</si>
  <si>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</si>
  <si>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</si>
  <si>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</si>
  <si>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</si>
  <si>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</si>
  <si>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</si>
  <si>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</si>
  <si>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</si>
  <si>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</si>
  <si>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</si>
  <si>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</si>
  <si>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</si>
  <si>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</si>
  <si>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</si>
  <si>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</si>
  <si>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</si>
  <si>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</si>
  <si>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</si>
  <si>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</si>
  <si>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</si>
  <si>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</si>
  <si>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</si>
  <si>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</si>
  <si>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</si>
  <si>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</si>
  <si>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</si>
  <si>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</si>
  <si>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</si>
  <si>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</si>
  <si>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</si>
  <si>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</si>
  <si>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</si>
  <si>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</si>
  <si>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</si>
  <si>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</si>
  <si>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</si>
  <si>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</si>
  <si>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</si>
  <si>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</si>
  <si>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</si>
  <si>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</si>
  <si>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</si>
  <si>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</si>
  <si>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</si>
  <si>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</si>
  <si>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</si>
  <si>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</si>
  <si>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</si>
  <si>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</si>
  <si>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</si>
  <si>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</si>
  <si>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</si>
  <si>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</si>
  <si>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</si>
  <si>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</si>
  <si>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</si>
  <si>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</si>
  <si>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</si>
  <si>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</si>
  <si>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</si>
  <si>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</si>
  <si>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</si>
  <si>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</si>
  <si>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</si>
  <si>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</si>
  <si>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</si>
  <si>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</si>
  <si>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</si>
  <si>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</si>
  <si>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</si>
  <si>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</si>
  <si>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</si>
  <si>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</si>
  <si>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</si>
  <si>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</si>
  <si>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</si>
  <si>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</si>
  <si>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</si>
  <si>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</si>
  <si>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</si>
  <si>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</si>
  <si>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</si>
  <si>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</si>
  <si>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</si>
  <si>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</si>
  <si>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</si>
  <si>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</si>
  <si>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</si>
  <si>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</si>
  <si>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</si>
  <si>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</si>
  <si>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</si>
  <si>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</si>
  <si>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</si>
  <si>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</si>
  <si>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</si>
  <si>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</si>
  <si>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</si>
  <si>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</si>
  <si>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</si>
  <si>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</si>
  <si>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</si>
  <si>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</si>
  <si>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</si>
  <si>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</si>
  <si>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</si>
  <si>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</si>
  <si>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</si>
  <si>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</si>
  <si>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</si>
  <si>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</si>
  <si>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</si>
  <si>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</si>
  <si>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</si>
  <si>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</si>
  <si>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</si>
  <si>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</si>
  <si>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</si>
  <si>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</si>
  <si>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</si>
  <si>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</si>
  <si>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</si>
  <si>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</si>
  <si>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</si>
  <si>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</si>
  <si>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</si>
  <si>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</si>
  <si>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</si>
  <si>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</si>
  <si>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</si>
  <si>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</si>
  <si>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</si>
  <si>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</si>
  <si>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</si>
  <si>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</si>
  <si>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</si>
  <si>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</si>
  <si>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</si>
  <si>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</si>
  <si>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</si>
  <si>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</si>
  <si>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</si>
  <si>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</si>
  <si>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</si>
  <si>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</si>
  <si>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</si>
  <si>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</si>
  <si>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</si>
  <si>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</si>
  <si>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</si>
  <si>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</si>
  <si>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</si>
  <si>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 Shipping Loans</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</si>
  <si>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</si>
  <si>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</si>
  <si>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</si>
  <si>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</si>
  <si>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</si>
  <si>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</si>
  <si>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</si>
  <si>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</si>
  <si>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</si>
  <si>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</si>
  <si>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</si>
  <si>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</si>
  <si>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</si>
  <si>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</si>
  <si>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</si>
  <si>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</si>
  <si>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</si>
  <si>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</si>
  <si>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</si>
  <si>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</si>
  <si>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</si>
  <si>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</si>
  <si>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</si>
  <si>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</si>
  <si>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</si>
  <si>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</si>
  <si>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</si>
  <si>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</si>
  <si>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</si>
  <si>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</si>
  <si>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</si>
  <si>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</si>
  <si>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</si>
  <si>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</si>
  <si>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</si>
  <si>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</si>
  <si>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</si>
  <si>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</si>
  <si>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</si>
  <si>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</si>
  <si>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</si>
  <si>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</si>
  <si>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</si>
  <si>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</si>
  <si>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</si>
  <si>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</si>
  <si>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</si>
  <si>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</si>
  <si>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</si>
  <si>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</si>
  <si>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</si>
  <si>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</si>
  <si>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</si>
  <si>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</si>
  <si>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</si>
  <si>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</si>
  <si>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</si>
  <si>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</si>
  <si>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</si>
  <si>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</si>
  <si>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</si>
  <si>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</si>
  <si>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</si>
  <si>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</si>
  <si>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</si>
  <si>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</si>
  <si>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</si>
  <si>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</si>
  <si>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</si>
  <si>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</si>
  <si>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</si>
  <si>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</si>
  <si>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</si>
  <si>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</si>
  <si>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</si>
  <si>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</si>
  <si>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</si>
  <si>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</si>
  <si>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</si>
  <si>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</si>
  <si>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</si>
  <si>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</si>
  <si>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</si>
  <si>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</si>
  <si>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</si>
  <si>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</si>
  <si>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</si>
  <si>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</si>
  <si>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</si>
  <si>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</si>
  <si>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</si>
  <si>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</si>
  <si>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</si>
  <si>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</si>
  <si>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</si>
  <si>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</si>
  <si>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</si>
  <si>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</si>
  <si>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</si>
  <si>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</si>
  <si>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</si>
  <si>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</si>
  <si>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</si>
  <si>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</si>
  <si>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</si>
  <si>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</si>
  <si>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</si>
  <si>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</si>
  <si>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</si>
  <si>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</si>
  <si>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</si>
  <si>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</si>
  <si>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</si>
  <si>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</si>
  <si>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</si>
  <si>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</si>
  <si>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</si>
  <si>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</si>
  <si>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</si>
  <si>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</si>
  <si>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</si>
  <si>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</si>
  <si>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</si>
  <si>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</si>
  <si>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</si>
  <si>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</si>
  <si>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</si>
  <si>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</si>
  <si>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</si>
  <si>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</si>
  <si>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</si>
  <si>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</si>
  <si>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</si>
  <si>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</si>
  <si>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</si>
  <si>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</si>
  <si>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</si>
  <si>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</si>
  <si>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</si>
  <si>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</si>
  <si>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</si>
  <si>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</si>
  <si>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</si>
  <si>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</si>
  <si>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</si>
  <si>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</si>
  <si>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</si>
  <si>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</si>
  <si>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</si>
  <si>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</si>
  <si>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</si>
  <si>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</si>
  <si>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</si>
  <si>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</si>
  <si>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</si>
  <si>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</si>
  <si>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</si>
  <si>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</si>
  <si>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</si>
  <si>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</si>
  <si>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</si>
  <si>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</si>
  <si>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</si>
  <si>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</si>
  <si>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</si>
  <si>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</si>
  <si>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</si>
  <si>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</si>
  <si>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</si>
  <si>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</si>
  <si>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</si>
  <si>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</si>
  <si>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</si>
  <si>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</si>
  <si>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</si>
  <si>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</si>
  <si>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</si>
  <si>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</si>
  <si>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</si>
  <si>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</si>
  <si>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</si>
  <si>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</si>
  <si>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</si>
  <si>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</si>
  <si>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</si>
  <si>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</si>
  <si>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</si>
  <si>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</si>
  <si>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</si>
  <si>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</si>
  <si>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</si>
  <si>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</si>
  <si>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</si>
  <si>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</si>
  <si>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</si>
  <si>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</si>
  <si>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</si>
  <si>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</si>
  <si>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</si>
  <si>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</si>
  <si>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</si>
  <si>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</si>
  <si>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</si>
  <si>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</si>
  <si>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</si>
  <si>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</si>
  <si>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</si>
  <si>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</si>
  <si>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</si>
  <si>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</si>
  <si>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</si>
  <si>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</si>
  <si>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</si>
  <si>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</si>
  <si>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</si>
  <si>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</si>
  <si>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</si>
  <si>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</si>
  <si>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</si>
  <si>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</si>
  <si>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</si>
  <si>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</si>
  <si>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</si>
  <si>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</si>
  <si>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</si>
  <si>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</si>
  <si>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</si>
  <si>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</si>
  <si>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</si>
  <si>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</si>
  <si>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</si>
  <si>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</si>
  <si>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</si>
  <si>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</si>
  <si>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</si>
  <si>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</si>
  <si>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</si>
  <si>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</si>
  <si>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</si>
  <si>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</si>
  <si>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</si>
  <si>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</si>
  <si>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</si>
  <si>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</si>
  <si>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</si>
  <si>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</si>
  <si>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</si>
  <si>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</si>
  <si>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</si>
  <si>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</si>
  <si>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</si>
  <si>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</si>
  <si>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</si>
  <si>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</si>
  <si>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</si>
  <si>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</si>
  <si>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</si>
  <si>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</si>
  <si>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</si>
  <si>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</si>
  <si>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</si>
  <si>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</si>
  <si>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</si>
  <si>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</si>
  <si>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</si>
  <si>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</si>
  <si>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</si>
  <si>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</si>
  <si>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</si>
  <si>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</si>
  <si>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</si>
  <si>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</si>
  <si>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</si>
  <si>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</si>
  <si>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</si>
  <si>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</si>
  <si>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</si>
  <si>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</si>
  <si>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</si>
  <si>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</si>
  <si>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</si>
  <si>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</si>
  <si>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</si>
  <si>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</si>
  <si>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</si>
  <si>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</si>
  <si>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</si>
  <si>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</si>
  <si>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</si>
  <si>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</si>
  <si>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</si>
  <si>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</si>
  <si>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</si>
  <si>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</si>
  <si>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</si>
  <si>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</si>
  <si>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</si>
  <si>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</si>
  <si>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</si>
  <si>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</si>
  <si>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</si>
  <si>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</si>
  <si>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</si>
  <si>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</si>
  <si>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</si>
  <si>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</si>
  <si>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</si>
  <si>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</si>
  <si>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</si>
  <si>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</si>
  <si>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</si>
  <si>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</si>
  <si>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</si>
  <si>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</si>
  <si>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</si>
  <si>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</si>
  <si>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</si>
  <si>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</si>
  <si>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</si>
  <si>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</si>
  <si>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</si>
  <si>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</si>
  <si>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</si>
  <si>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</si>
  <si>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</si>
  <si>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</si>
  <si>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</si>
  <si>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</si>
  <si>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</si>
  <si>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</si>
  <si>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</si>
  <si>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0 - 1 Y</t>
  </si>
  <si>
    <t>1 - 2 Y</t>
  </si>
  <si>
    <t>2 - 3 Y</t>
  </si>
  <si>
    <t>3 - 4 Y</t>
  </si>
  <si>
    <t>4 - 5 Y</t>
  </si>
  <si>
    <t>5 - 10 Y</t>
  </si>
  <si>
    <t>10+ Y</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</si>
  <si>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</si>
  <si>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</si>
  <si>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</si>
  <si>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</si>
  <si>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</si>
  <si>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</si>
  <si>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</si>
  <si>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</si>
  <si>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</si>
  <si>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</si>
  <si>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</si>
  <si>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</si>
  <si>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</si>
  <si>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</si>
  <si>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</si>
  <si>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</si>
  <si>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</si>
  <si>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</si>
  <si>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G.3.14.1</t>
  </si>
  <si>
    <t>link to the committed objective criteria</t>
  </si>
  <si>
    <t>G.3.14.2</t>
  </si>
  <si>
    <t>OG.3.14.3</t>
  </si>
  <si>
    <t xml:space="preserve">specific criteria </t>
  </si>
  <si>
    <t>[ESG, SDG, blue loan etc.]</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</si>
  <si>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</si>
  <si>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</si>
  <si>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</si>
  <si>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</si>
  <si>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</si>
  <si>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</si>
  <si>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</si>
  <si>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</si>
  <si>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</si>
  <si>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</si>
  <si>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</si>
  <si>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</si>
  <si>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</si>
  <si>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</si>
  <si>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</si>
  <si>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</si>
  <si>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</si>
  <si>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</si>
  <si>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</si>
  <si>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</si>
  <si>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</si>
  <si>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</si>
  <si>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</si>
  <si>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</si>
  <si>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</si>
  <si>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</si>
  <si>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</si>
  <si>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</si>
  <si>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</si>
  <si>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</si>
  <si>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</si>
  <si>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</si>
  <si>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</si>
  <si>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</si>
  <si>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</si>
  <si>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</si>
  <si>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</si>
  <si>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</si>
  <si>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</si>
  <si>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</si>
  <si>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other</t>
  </si>
  <si>
    <t>G.3.14.3</t>
  </si>
  <si>
    <t>G.3.14.4</t>
  </si>
  <si>
    <t>Cover pool involved in a sustainable/special purpose strategy? (Y/N)</t>
  </si>
  <si>
    <t>If yes to G.3.14.1 is there a commitment (1) or are already sustainable components present (2)?</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</si>
  <si>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</si>
  <si>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</si>
  <si>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</si>
  <si>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</si>
  <si>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</si>
  <si>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</si>
  <si>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</si>
  <si>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</si>
  <si>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</si>
  <si>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</si>
  <si>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</si>
  <si>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</si>
  <si>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</si>
  <si>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</si>
  <si>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</si>
  <si>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</si>
  <si>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</si>
  <si>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</si>
  <si>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</si>
  <si>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</si>
  <si>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</si>
  <si>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</si>
  <si>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</si>
  <si>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Czechia</t>
  </si>
  <si>
    <t>14. Sustainable or other special purpose strategy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</si>
  <si>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</si>
  <si>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OHG.1.6</t>
  </si>
  <si>
    <t>OHG.1.7</t>
  </si>
  <si>
    <t>where applicable - paying agent</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</si>
  <si>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</si>
  <si>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</si>
  <si>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</si>
  <si>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</si>
  <si>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</si>
  <si>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</si>
  <si>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</si>
  <si>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</si>
  <si>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</si>
  <si>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</si>
  <si>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</si>
  <si>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</si>
  <si>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</si>
  <si>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</si>
  <si>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</si>
  <si>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</si>
  <si>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</si>
  <si>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</si>
  <si>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</si>
  <si>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</si>
  <si>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</si>
  <si>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</si>
  <si>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</si>
  <si>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</si>
  <si>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</si>
  <si>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</si>
  <si>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</si>
  <si>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</si>
  <si>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</si>
  <si>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</si>
  <si>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</si>
  <si>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ISK</t>
  </si>
  <si>
    <t>G.3.6.19</t>
  </si>
  <si>
    <t>G.3.7.19</t>
  </si>
  <si>
    <t>Statutory</t>
  </si>
  <si>
    <t>Valuation Method</t>
  </si>
  <si>
    <t>HG.1.14</t>
  </si>
  <si>
    <t>Maturity Extention Triggers</t>
  </si>
  <si>
    <t>HG.1.15</t>
  </si>
  <si>
    <t>liquidity buffer &amp; extendable maturity</t>
  </si>
  <si>
    <t>(g)        Percentage of loans in default:</t>
  </si>
  <si>
    <t>link to Glossary HG 1.7</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</si>
  <si>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</si>
  <si>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</si>
  <si>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</si>
  <si>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</si>
  <si>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</si>
  <si>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</si>
  <si>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</si>
  <si>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</si>
  <si>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</si>
  <si>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</si>
  <si>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</si>
  <si>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</si>
  <si>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</si>
  <si>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</si>
  <si>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</si>
  <si>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</si>
  <si>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</si>
  <si>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</si>
  <si>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HTT 2023</t>
  </si>
  <si>
    <t>CBD Compliance</t>
  </si>
  <si>
    <t>Y</t>
  </si>
  <si>
    <t>N</t>
  </si>
  <si>
    <t>Non-EEA, Art 14 CBD compliant</t>
  </si>
  <si>
    <t>Basel Compliance, subject to national jursdiction (Y/N)</t>
  </si>
  <si>
    <t>Worksheet F1: Sustainable M data</t>
  </si>
  <si>
    <t>Worksheet G1. Crisis M Payment Holidays</t>
  </si>
  <si>
    <t>Banco BPI</t>
  </si>
  <si>
    <t>Worksheet D: National Transparency Template</t>
  </si>
  <si>
    <t>Banco BPI, SA</t>
  </si>
  <si>
    <t xml:space="preserve">3DM5DPGI3W6OU6GJ4N92 </t>
  </si>
  <si>
    <t>Bondholders, SL</t>
  </si>
  <si>
    <t>959800WU2L0XTAZWXA65</t>
  </si>
  <si>
    <t>Fixed rate / floating rate</t>
  </si>
  <si>
    <t>Amortisation profile of the cover assets according to principal payment scheduled assuming no prepayments nor defaults</t>
  </si>
  <si>
    <t>Covered Bonds maturities according to contractual maturities not considering the 1 year extension period</t>
  </si>
  <si>
    <t>The Current LTV is calculated by dividing the outstanding balance of the loan by the value of the underlying property according to the last on-site appraisal.</t>
  </si>
  <si>
    <t>Property valuation according to the latest on-site appraisal</t>
  </si>
  <si>
    <t>Unindexed: Valuations done through on-site appraisals; Indexed: By applying an indice or statistical method considered appropriate duly submitted to the Bank of Portugal</t>
  </si>
  <si>
    <t>A full valuation of the underlying properties must be performed by an independent appraiser, at origination or after, prior to the inclusion of the mortgage loan in the cover pool.
Properties should also be assessed regularly:
- The value of residential properties should be checked on a frequent basis, at least every three years. This procedure can be done using statistical models approved by the Bank of Portugal; in case of substancial fall in the value of the property, it must be re-appraised by an expert; if an individual residential mortgage exceeds EUR 500,000.00, the property must be appraised by an expert at least  every 3 years;
- The value of commercial properties must be verified on an annual basis. This procedure can be done using statistical models approved by the Bank of Portugal; if an individual commercial credit exceeds EUR 1,000,000.00, the property must be appraised by an expert at least every 3 years</t>
  </si>
  <si>
    <t>Portuguese covered bonds legislation defines two mortgage types as eligible for Covered Bonds: residential mortgages (with a maximum LTV of 80%) and commercial mortgages (with a maximum LTV of 60%). The current cover pool includes residential mortgages only.</t>
  </si>
  <si>
    <t>All Covered Bonds outstanding and cover assets are denominated in EUR</t>
  </si>
  <si>
    <t>A loan is considered to be delinquent if any payment is in arrears by more than 30 days. According to the Portuguese covered bonds legislation, any loan which is in arrears by more than 90 days must be removed from the pool and substituted by another loan which fulfils the eligibility criteria. Therefore, there are no NPLs included in the cover pool.</t>
  </si>
  <si>
    <t>Banco BPI, S.A.</t>
  </si>
  <si>
    <t>Report Reference Date:</t>
  </si>
  <si>
    <t>Report Frequency:</t>
  </si>
  <si>
    <t>Quarterly</t>
  </si>
  <si>
    <t>2023 Version</t>
  </si>
  <si>
    <t>https://bpi.bancobpi.pt/index.asp?riIdArea=AreaDivida&amp;riId=PublicSectorBP2</t>
  </si>
  <si>
    <t>https://coveredbondlabel.com/issuer/22-banco-bpi-s-a</t>
  </si>
  <si>
    <t>Rating Requirements</t>
  </si>
  <si>
    <t>https://www.coveredbondlabel.com/issuer/22-banco-bpi-s-a</t>
  </si>
  <si>
    <t>passed</t>
  </si>
  <si>
    <t>As defined by Decree Law 31/2022 Article 21st.: Subject to CMVM approval extension can only happen if : Credit Institution authorization is revoked or Failure to pay not remediable
https://dre.pt/dre/detalhe/decreto-lei/31-2022-183079162</t>
  </si>
  <si>
    <t>Please refer to HG.1.11</t>
  </si>
  <si>
    <t>0 to 50 k</t>
  </si>
  <si>
    <t>50 to 100 k</t>
  </si>
  <si>
    <t>100 to 150 k</t>
  </si>
  <si>
    <t>150 to 200 k</t>
  </si>
  <si>
    <t>200 to 250 k</t>
  </si>
  <si>
    <t>250 to 350 k</t>
  </si>
  <si>
    <t>350 to 450 k</t>
  </si>
  <si>
    <t>450 to 550 k</t>
  </si>
  <si>
    <t>550 to 650 k</t>
  </si>
  <si>
    <t>750 to 1,000 k</t>
  </si>
  <si>
    <t>1,000 to 2,000 k</t>
  </si>
  <si>
    <t>2,000 to 10,000 k</t>
  </si>
  <si>
    <t>10,000 to 20,000 k</t>
  </si>
  <si>
    <t>20,000 to 50,000 k</t>
  </si>
  <si>
    <t>&gt; 50,000 k</t>
  </si>
  <si>
    <t>Deloitte &amp; Associados, SROC, S.A.</t>
  </si>
  <si>
    <t>Lisboa</t>
  </si>
  <si>
    <t>Grande Lisboa</t>
  </si>
  <si>
    <t>Minho</t>
  </si>
  <si>
    <t>Alentejo</t>
  </si>
  <si>
    <t>Beira Litoral</t>
  </si>
  <si>
    <t>Acores</t>
  </si>
  <si>
    <t>Beira Interior</t>
  </si>
  <si>
    <t>Grande Porto</t>
  </si>
  <si>
    <t>Ribatejo</t>
  </si>
  <si>
    <t>Madeira</t>
  </si>
  <si>
    <t>Algarve</t>
  </si>
  <si>
    <t>Tras-os-Montes</t>
  </si>
  <si>
    <t>Porto</t>
  </si>
  <si>
    <t>Reporting Date: 31/07/23</t>
  </si>
  <si>
    <t>Cut-off Date: 30/06/23</t>
  </si>
  <si>
    <t>30/06/23</t>
  </si>
  <si>
    <t>11.9 mn deposited at Banco BPI</t>
  </si>
  <si>
    <t>1. Current Credit Ratings</t>
  </si>
  <si>
    <t>Long Term</t>
  </si>
  <si>
    <t>Short Term</t>
  </si>
  <si>
    <t xml:space="preserve">Banco BPI Public Sector Covered Bond Programme </t>
  </si>
  <si>
    <t>Aa3 (Moody's)</t>
  </si>
  <si>
    <t>n/a</t>
  </si>
  <si>
    <t>Baa1 / BBB+ / BBB+ (Moody's / S&amp;P / Fitch)</t>
  </si>
  <si>
    <t>P-2 / A-2 / F2 (Moody's / S&amp;P / Fitch)</t>
  </si>
  <si>
    <t>Baa2 / BBB+ / BBB+ / AL (Moody's / S&amp;P / Fitch / DBRS)</t>
  </si>
  <si>
    <t>P-2 / A-2 / F1 / R-1L  (Moody's / S&amp;P / Fitch / DBRS)</t>
  </si>
  <si>
    <t>2. Covered Bonds</t>
  </si>
  <si>
    <t>Issue Date</t>
  </si>
  <si>
    <t>Coupon</t>
  </si>
  <si>
    <t>Maturity Date</t>
  </si>
  <si>
    <r>
      <t>Soft Bullet Date</t>
    </r>
    <r>
      <rPr>
        <b/>
        <vertAlign val="superscript"/>
        <sz val="10"/>
        <color indexed="9"/>
        <rFont val="Verdana"/>
        <family val="2"/>
      </rPr>
      <t>1</t>
    </r>
  </si>
  <si>
    <t>Remaining Term (years)</t>
  </si>
  <si>
    <t>Nominal Amount (EUR)</t>
  </si>
  <si>
    <t>Covered Bonds Outstanding</t>
  </si>
  <si>
    <t>Private Placements</t>
  </si>
  <si>
    <t>Series 6 (ISIN PTBPILOM0023)</t>
  </si>
  <si>
    <t>Floating</t>
  </si>
  <si>
    <t>CRD Compliant (yes/no)</t>
  </si>
  <si>
    <t>Yes</t>
  </si>
  <si>
    <t>3. Asset Cover Test</t>
  </si>
  <si>
    <t>Public Sector Credit Pool</t>
  </si>
  <si>
    <r>
      <t>Other Assets</t>
    </r>
    <r>
      <rPr>
        <b/>
        <vertAlign val="superscript"/>
        <sz val="10"/>
        <rFont val="Verdana"/>
        <family val="2"/>
      </rPr>
      <t>2</t>
    </r>
    <r>
      <rPr>
        <b/>
        <sz val="9"/>
        <rFont val="Verdana"/>
        <family val="2"/>
      </rPr>
      <t xml:space="preserve"> (cash, deposits and securities)</t>
    </r>
  </si>
  <si>
    <t>Cash and deposits</t>
  </si>
  <si>
    <t>Other securities</t>
  </si>
  <si>
    <t>Total Cover Pool</t>
  </si>
  <si>
    <t>% of ECB eligible assets</t>
  </si>
  <si>
    <r>
      <t>Current overcollateralisation</t>
    </r>
    <r>
      <rPr>
        <b/>
        <vertAlign val="superscript"/>
        <sz val="10"/>
        <rFont val="Verdana"/>
        <family val="2"/>
      </rPr>
      <t>3</t>
    </r>
    <r>
      <rPr>
        <b/>
        <sz val="9"/>
        <rFont val="Verdana"/>
        <family val="2"/>
      </rPr>
      <t xml:space="preserve"> (%)</t>
    </r>
  </si>
  <si>
    <r>
      <t>Committed overcollateralisation</t>
    </r>
    <r>
      <rPr>
        <b/>
        <sz val="9"/>
        <rFont val="Verdana"/>
        <family val="2"/>
      </rPr>
      <t xml:space="preserve"> (%)</t>
    </r>
  </si>
  <si>
    <t>Required overcollateralisation (Moody's) (%)</t>
  </si>
  <si>
    <t>Legal minimum overcollateralisation (%)</t>
  </si>
  <si>
    <t>4. Other Triggers</t>
  </si>
  <si>
    <r>
      <t>Net Present Value of Assets (incl. derivatives)</t>
    </r>
    <r>
      <rPr>
        <vertAlign val="superscript"/>
        <sz val="10"/>
        <rFont val="Verdana"/>
        <family val="2"/>
      </rPr>
      <t>4</t>
    </r>
  </si>
  <si>
    <r>
      <t>Net Present Value of Liabilities (incl. derivatives)</t>
    </r>
    <r>
      <rPr>
        <vertAlign val="superscript"/>
        <sz val="10"/>
        <rFont val="Verdana"/>
        <family val="2"/>
      </rPr>
      <t>4</t>
    </r>
  </si>
  <si>
    <t>Net Present Value of Assets (incl. derivatives) - Net Present Value of Liabilities (incl. derivatives) &gt;=0</t>
  </si>
  <si>
    <t>OK</t>
  </si>
  <si>
    <t>Net Present Value of Assets (incl. derivatives) - Net Present Value of Liabilities (incl. derivatives) &gt;=0 (stress of +200 bps)</t>
  </si>
  <si>
    <t>Net Present Value of Assets (incl. derivatives) - Net Present Value of Liabilities (incl. derivatives) &gt;=0 (stress of -200 bps)</t>
  </si>
  <si>
    <r>
      <t>Other Assets</t>
    </r>
    <r>
      <rPr>
        <sz val="9"/>
        <rFont val="Verdana"/>
        <family val="2"/>
      </rPr>
      <t xml:space="preserve"> &lt;= 20% (Credit Pool + Other Assets)</t>
    </r>
  </si>
  <si>
    <t>Deposits with a remaining term &gt; 100 days &lt;= 15% Covered Bonds Nominal</t>
  </si>
  <si>
    <t xml:space="preserve">Estimated Interest from Public Sector Credit and Other Assets - Estimated Interest from Covered Bonds &gt;= 0 </t>
  </si>
  <si>
    <t xml:space="preserve">Public Sector Credit + Other Assets WA Remaining Term - Covered Bonds WA Remaining Term &gt;= 0 </t>
  </si>
  <si>
    <t>5. Currency Exposure</t>
  </si>
  <si>
    <t>Cover Pool includes:</t>
  </si>
  <si>
    <t>Assets in a currency different than Euro (yes/no)</t>
  </si>
  <si>
    <t>No</t>
  </si>
  <si>
    <t>Liabilities in a currency different than Euro (yes/no)</t>
  </si>
  <si>
    <t>Cross currency swaps (yes/no)</t>
  </si>
  <si>
    <t>Currency Exposure Detail</t>
  </si>
  <si>
    <t>6. Public Sector Credit Pool</t>
  </si>
  <si>
    <t>Main Characteristics</t>
  </si>
  <si>
    <t>Number of loans</t>
  </si>
  <si>
    <t>Original principal balance (EUR)</t>
  </si>
  <si>
    <t>Current principal balance (EUR)</t>
  </si>
  <si>
    <t>Average original principal balance per loan (EUR)</t>
  </si>
  <si>
    <t>Average current principal balance per loan (EUR)</t>
  </si>
  <si>
    <t>Current principal balance of the 5 largest borrowers (EUR)</t>
  </si>
  <si>
    <t>Weight of the 5 largest borrowers (current principal balance) (%)</t>
  </si>
  <si>
    <t>Current principal balance of the 10 largest borrowers (EUR)</t>
  </si>
  <si>
    <t>Weight of the 10 largest borrowers (current principal balance) (%)</t>
  </si>
  <si>
    <t>Weighted average seasoning (months)</t>
  </si>
  <si>
    <t>Weighted average remaining term (months)</t>
  </si>
  <si>
    <t>Weighted average interest rate (%)</t>
  </si>
  <si>
    <t>Weighted average spread (%)</t>
  </si>
  <si>
    <t>Max maturity date (YYYY-MM-DD)</t>
  </si>
  <si>
    <t>Interest Rate Type</t>
  </si>
  <si>
    <t>Number of Loans</t>
  </si>
  <si>
    <t>Number of Loans (%)</t>
  </si>
  <si>
    <t>Loan Amount (EUR)</t>
  </si>
  <si>
    <t>Loan Amount (%)</t>
  </si>
  <si>
    <t>Fixed</t>
  </si>
  <si>
    <t>Repayment Type</t>
  </si>
  <si>
    <t>Annuity / French</t>
  </si>
  <si>
    <t>Bullet</t>
  </si>
  <si>
    <t>Increasing instalments</t>
  </si>
  <si>
    <t>Interest-only</t>
  </si>
  <si>
    <t>Linear</t>
  </si>
  <si>
    <t>6. Public Sector Credit Pool (continued)</t>
  </si>
  <si>
    <t>Seasoning</t>
  </si>
  <si>
    <t>Up to 3 months</t>
  </si>
  <si>
    <t>3 - 6 months</t>
  </si>
  <si>
    <t>6 - 9 months</t>
  </si>
  <si>
    <t>9 - 12 months</t>
  </si>
  <si>
    <t>12 - 18 months</t>
  </si>
  <si>
    <t>18 - 24 months</t>
  </si>
  <si>
    <t>24 - 36 months</t>
  </si>
  <si>
    <t>36 - 48 months</t>
  </si>
  <si>
    <t>48 - 60 months</t>
  </si>
  <si>
    <t>More than 60 months</t>
  </si>
  <si>
    <t>Remaining Term</t>
  </si>
  <si>
    <t>6 - 12 months</t>
  </si>
  <si>
    <t>60 - 72 months</t>
  </si>
  <si>
    <t>72 - 84 months</t>
  </si>
  <si>
    <t>84 - 96 months</t>
  </si>
  <si>
    <t>96 - 108 months</t>
  </si>
  <si>
    <t>108 - 120 months</t>
  </si>
  <si>
    <t>More than 120 months</t>
  </si>
  <si>
    <t>Debtor Type</t>
  </si>
  <si>
    <t>Autonomous Regions</t>
  </si>
  <si>
    <t>Municipalities</t>
  </si>
  <si>
    <t>State Guarantee</t>
  </si>
  <si>
    <r>
      <t>Debtor Rating</t>
    </r>
    <r>
      <rPr>
        <b/>
        <vertAlign val="superscript"/>
        <sz val="10"/>
        <rFont val="Verdana"/>
        <family val="2"/>
      </rPr>
      <t>5</t>
    </r>
  </si>
  <si>
    <t>Ba1</t>
  </si>
  <si>
    <t>Ba3</t>
  </si>
  <si>
    <t>Baa2</t>
  </si>
  <si>
    <t>Without Rating</t>
  </si>
  <si>
    <t>Geographical Distribution</t>
  </si>
  <si>
    <t>Centro</t>
  </si>
  <si>
    <t>Norte</t>
  </si>
  <si>
    <t>Região Autónoma dos Açores</t>
  </si>
  <si>
    <t>Região Autónoma da Madeira</t>
  </si>
  <si>
    <r>
      <t>Delinquencies</t>
    </r>
    <r>
      <rPr>
        <b/>
        <vertAlign val="superscript"/>
        <sz val="10"/>
        <rFont val="Verdana"/>
        <family val="2"/>
      </rPr>
      <t>6</t>
    </r>
  </si>
  <si>
    <t>&gt; 30 to 60 days</t>
  </si>
  <si>
    <t>&gt; 60 to 90 days</t>
  </si>
  <si>
    <t>&gt; 90 days</t>
  </si>
  <si>
    <r>
      <t>Projected Outstanding Amount</t>
    </r>
    <r>
      <rPr>
        <b/>
        <vertAlign val="superscript"/>
        <sz val="10"/>
        <color rgb="FF000000"/>
        <rFont val="Verdana"/>
        <family val="2"/>
      </rPr>
      <t>a</t>
    </r>
  </si>
  <si>
    <t>Amortisation Profile</t>
  </si>
  <si>
    <t>Date</t>
  </si>
  <si>
    <t>Principal Balance (EUR)</t>
  </si>
  <si>
    <r>
      <rPr>
        <vertAlign val="superscript"/>
        <sz val="10"/>
        <rFont val="Verdana"/>
        <family val="2"/>
      </rPr>
      <t>a</t>
    </r>
    <r>
      <rPr>
        <sz val="8"/>
        <rFont val="Verdana"/>
        <family val="2"/>
      </rPr>
      <t>Includes public sector credit pool and other assets; assumes no prepayments (constant prepayment rate of 0%)</t>
    </r>
  </si>
  <si>
    <t>7. Expected Maturity Structure</t>
  </si>
  <si>
    <t>In EUR</t>
  </si>
  <si>
    <t>0-1 year</t>
  </si>
  <si>
    <t>1-2 years</t>
  </si>
  <si>
    <t>2-3 years</t>
  </si>
  <si>
    <t>3-4 years</t>
  </si>
  <si>
    <t>4-5 years</t>
  </si>
  <si>
    <t>5-10 years</t>
  </si>
  <si>
    <t>&gt;10 years</t>
  </si>
  <si>
    <r>
      <t>Public Sector Credit</t>
    </r>
    <r>
      <rPr>
        <vertAlign val="superscript"/>
        <sz val="10"/>
        <rFont val="Verdana"/>
        <family val="2"/>
      </rPr>
      <t>b</t>
    </r>
  </si>
  <si>
    <t>Other Assets</t>
  </si>
  <si>
    <t>Total Covered Bonds</t>
  </si>
  <si>
    <r>
      <rPr>
        <vertAlign val="superscript"/>
        <sz val="107"/>
        <rFont val="Verdana"/>
        <family val="2"/>
      </rPr>
      <t>b</t>
    </r>
    <r>
      <rPr>
        <sz val="6.8"/>
        <rFont val="Verdana"/>
        <family val="2"/>
      </rPr>
      <t>A</t>
    </r>
    <r>
      <rPr>
        <sz val="8"/>
        <rFont val="Verdana"/>
        <family val="2"/>
      </rPr>
      <t>ssumes no prepayments (constant prepayment rate of 0%)</t>
    </r>
  </si>
  <si>
    <t>8. Derivative Financial Instruments</t>
  </si>
  <si>
    <t>Total amount</t>
  </si>
  <si>
    <t>Interest Rate Swaps</t>
  </si>
  <si>
    <t>Fixed to floating swaps</t>
  </si>
  <si>
    <t>Interest basis swaps</t>
  </si>
  <si>
    <t>Currency Swaps</t>
  </si>
  <si>
    <t>9. Contacts</t>
  </si>
  <si>
    <t>Banco BPI - Financial Department - Debt Capital Markets</t>
  </si>
  <si>
    <t>debtcapitalmarkets@bancobpi.pt</t>
  </si>
  <si>
    <t>Other Reports on Banco BPI's website</t>
  </si>
  <si>
    <t>http://bpi.bancobpi.pt/index.asp?riIdArea=AreaDivida&amp;riChgLng=1&amp;riLang=en&amp;riId=ProgramaEmissoesSP2&amp;riIdTopo=</t>
  </si>
  <si>
    <t>ECBC Label website</t>
  </si>
  <si>
    <t>https://coveredbondlabel.com</t>
  </si>
  <si>
    <t>Notes</t>
  </si>
  <si>
    <t>1. Soft Bullet Date (Extended Maturity)</t>
  </si>
  <si>
    <t>If the covered bonds are not redeemed on the relevant maturity date, the maturity will automatically be extended on a monthly basis up to one year. In that event, the covered bonds can be redeemed in whole or in part on a monthly basis up to and including the Extended Maturity Date.</t>
  </si>
  <si>
    <t>2. Other Assets</t>
  </si>
  <si>
    <t>In addition to public sector loans, other assets (or substitution assets) may be included in the cover pool up to an amount equal to 20% of the cover pool, subject to the following eligibility criteria:
- Deposit with the Bank of Portugal in cash or ECB eligible securities or
- Deposits held with credit institutions rated at least A-.</t>
  </si>
  <si>
    <t>3. Overcollateralisation</t>
  </si>
  <si>
    <t>The overcollateralisation ratios are calculated by dividing (i) the total nominal outstanding balance of the assets included in the cover pool by (ii) the total nominal amount of the covered bonds (both excluding accrued interest). For clarification purposes, all assets included in the covered pool are eligible assets.
Required overcollateralisation is the minimum overcollateralisation necessary to keep the current Public Sector Covered Bond Programme rating.</t>
  </si>
  <si>
    <t>4. Net Present Value (NPV)</t>
  </si>
  <si>
    <t>The NPV of Assets and Liabilities is obtained by discounting all known future cash flows with: 
- the Euro money market curve, for cash flows up to 1 year;
- the Euro swap curve, for cash flows after 1 year.
Other Assets and derivatives are considered at market value.
NPV is also calculated considering a 200 bps shift (upwards and downwards) of the discounting curves.</t>
  </si>
  <si>
    <t>5. Debtor Rating</t>
  </si>
  <si>
    <t>For debtors with more than one external rating, the composite rating is considered. The composite rating is the average of the ratings assigned to a debtor by Fitch, Moody's and/or S&amp;P.</t>
  </si>
  <si>
    <t>6. Delinquencies</t>
  </si>
  <si>
    <t>A loan is considered to be delinquent if any payment is in arrears by more than 30 days. According to the Portuguese covered bonds legislation, any loan which is in arrears by more than 90 days must be removed from the pool and substituted by another loan which fulfils the eligibility criteria. Therefore, there are no NPL's included in the cover pool.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</si>
</sst>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 #,##0.00_ ;_ * \-#,##0.00_ ;_ * &quot;-&quot;??_ ;_ @_ "/>
    <numFmt numFmtId="165" formatCode="0.0%"/>
    <numFmt numFmtId="166" formatCode="#,##0.0"/>
    <numFmt numFmtId="167" formatCode="0.0"/>
    <numFmt numFmtId="168" formatCode="[$-409]mmm/yy;@"/>
  </numFmts>
  <fonts count="54"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sz val="9"/>
      <name val="Verdana"/>
      <family val="2"/>
    </font>
    <font>
      <b/>
      <sz val="9"/>
      <name val="Verdana"/>
      <family val="2"/>
    </font>
    <font>
      <b/>
      <sz val="9"/>
      <color indexed="9"/>
      <name val="Verdana"/>
      <family val="2"/>
    </font>
    <font>
      <sz val="8"/>
      <name val="Verdana"/>
      <family val="2"/>
    </font>
    <font>
      <vertAlign val="superscript"/>
      <sz val="8"/>
      <name val="Verdana"/>
      <family val="2"/>
    </font>
    <font>
      <b/>
      <sz val="9"/>
      <color rgb="FF000000"/>
      <name val="Verdana"/>
      <family val="2"/>
    </font>
    <font>
      <b/>
      <vertAlign val="superscript"/>
      <sz val="10"/>
      <color indexed="9"/>
      <name val="Verdana"/>
      <family val="2"/>
    </font>
    <font>
      <b/>
      <vertAlign val="superscript"/>
      <sz val="10"/>
      <name val="Verdana"/>
      <family val="2"/>
    </font>
    <font>
      <vertAlign val="superscript"/>
      <sz val="10"/>
      <name val="Verdana"/>
      <family val="2"/>
    </font>
    <font>
      <b/>
      <vertAlign val="superscript"/>
      <sz val="10"/>
      <color rgb="FF000000"/>
      <name val="Verdana"/>
      <family val="2"/>
    </font>
    <font>
      <vertAlign val="superscript"/>
      <sz val="107"/>
      <name val="Verdana"/>
      <family val="2"/>
    </font>
    <font>
      <sz val="6.8"/>
      <name val="Verdana"/>
      <family val="2"/>
    </font>
  </fonts>
  <fills count="9">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theme="9" tint="0.39997558519241921"/>
        <bgColor indexed="64"/>
      </patternFill>
    </fill>
    <fill>
      <patternFill patternType="solid">
        <fgColor rgb="FFFFC000"/>
        <bgColor indexed="64"/>
      </patternFill>
    </fill>
    <fill>
      <patternFill patternType="solid">
        <fgColor indexed="53"/>
        <bgColor indexed="64"/>
      </patternFill>
    </fill>
    <fill>
      <patternFill patternType="solid">
        <fgColor indexed="9"/>
        <bgColor indexed="64"/>
      </patternFill>
    </fill>
  </fills>
  <borders count="2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right/>
      <top/>
      <bottom style="medium">
        <color indexed="53"/>
      </bottom>
      <diagonal/>
    </border>
    <border>
      <left/>
      <right/>
      <top/>
      <bottom style="medium">
        <color rgb="FFFF6600"/>
      </bottom>
      <diagonal/>
    </border>
    <border>
      <left/>
      <right/>
      <top style="medium">
        <color indexed="53"/>
      </top>
      <bottom style="medium">
        <color indexed="53"/>
      </bottom>
      <diagonal/>
    </border>
    <border>
      <left/>
      <right/>
      <top style="medium">
        <color rgb="FFFF6600"/>
      </top>
      <bottom/>
      <diagonal/>
    </border>
    <border>
      <left/>
      <right/>
      <top style="medium">
        <color rgb="FFFF6600"/>
      </top>
      <bottom style="medium">
        <color rgb="FFFF6600"/>
      </bottom>
      <diagonal/>
    </border>
    <border>
      <left/>
      <right/>
      <top style="medium">
        <color indexed="53"/>
      </top>
      <bottom/>
      <diagonal/>
    </border>
  </borders>
  <cellStyleXfs count="10">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3" fillId="0" borderId="0"/>
    <xf numFmtId="0" fontId="23" fillId="0" borderId="0"/>
    <xf numFmtId="0" fontId="23" fillId="0" borderId="0"/>
    <xf numFmtId="0" fontId="37" fillId="0" borderId="0"/>
    <xf numFmtId="0" fontId="23" fillId="0" borderId="0">
      <alignment horizontal="left" wrapText="1"/>
    </xf>
    <xf numFmtId="0" fontId="23" fillId="0" borderId="0">
      <alignment horizontal="left" wrapText="1"/>
    </xf>
  </cellStyleXfs>
  <cellXfs count="288">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7"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18" fillId="5" borderId="0" xfId="0" applyFont="1" applyFill="1" applyBorder="1" applyAlignment="1">
      <alignment horizontal="center" vertical="center" wrapText="1"/>
    </xf>
    <xf numFmtId="0" fontId="16" fillId="5" borderId="0" xfId="0" quotePrefix="1" applyFont="1" applyFill="1" applyBorder="1" applyAlignment="1">
      <alignment horizontal="center" vertical="center" wrapText="1"/>
    </xf>
    <xf numFmtId="0" fontId="17" fillId="5" borderId="0" xfId="0" applyFont="1" applyFill="1" applyBorder="1" applyAlignment="1">
      <alignment horizontal="center" vertical="center" wrapText="1"/>
    </xf>
    <xf numFmtId="0" fontId="3" fillId="5" borderId="0" xfId="0"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19" fillId="0" borderId="0" xfId="0" applyFont="1" applyFill="1" applyBorder="1" applyAlignment="1">
      <alignment horizontal="right" vertical="center" wrapText="1"/>
    </xf>
    <xf numFmtId="0" fontId="21" fillId="0" borderId="0" xfId="0" applyFont="1" applyFill="1" applyBorder="1" applyAlignment="1">
      <alignment horizontal="center" vertical="center" wrapText="1"/>
    </xf>
    <xf numFmtId="0" fontId="22" fillId="5"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3"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19"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14" fillId="0" borderId="0" xfId="2" applyFill="1" applyBorder="1" applyAlignment="1">
      <alignment horizontal="center" vertical="center" wrapText="1"/>
    </xf>
    <xf numFmtId="0" fontId="26" fillId="0" borderId="0"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16" fillId="0" borderId="0" xfId="0" quotePrefix="1" applyFont="1" applyFill="1" applyBorder="1" applyAlignment="1">
      <alignment horizontal="center" vertical="center" wrapText="1"/>
    </xf>
    <xf numFmtId="0" fontId="21"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0" fontId="2" fillId="6" borderId="0" xfId="0" quotePrefix="1" applyFont="1" applyFill="1" applyBorder="1" applyAlignment="1">
      <alignment horizontal="center" vertical="center" wrapText="1"/>
    </xf>
    <xf numFmtId="0" fontId="28" fillId="0" borderId="0" xfId="0" applyFont="1" applyAlignment="1">
      <alignment horizontal="center" vertical="center"/>
    </xf>
    <xf numFmtId="0" fontId="29" fillId="0" borderId="0" xfId="0" applyFont="1" applyAlignment="1">
      <alignment vertical="center" wrapText="1"/>
    </xf>
    <xf numFmtId="0" fontId="30" fillId="0" borderId="0" xfId="0" applyFont="1" applyAlignment="1">
      <alignment horizontal="left" vertical="center" wrapText="1"/>
    </xf>
    <xf numFmtId="0" fontId="31" fillId="0" borderId="0" xfId="0" applyFont="1" applyAlignment="1">
      <alignment wrapText="1"/>
    </xf>
    <xf numFmtId="0" fontId="29" fillId="0" borderId="0" xfId="0" applyFont="1" applyAlignment="1">
      <alignment horizontal="left" vertical="center" wrapText="1"/>
    </xf>
    <xf numFmtId="0" fontId="33" fillId="0" borderId="0" xfId="0" applyFont="1" applyAlignment="1">
      <alignment vertical="center" wrapText="1"/>
    </xf>
    <xf numFmtId="0" fontId="34" fillId="0" borderId="0" xfId="0" applyFont="1" applyAlignment="1">
      <alignment horizontal="left" vertical="center" wrapText="1"/>
    </xf>
    <xf numFmtId="0" fontId="34" fillId="0" borderId="0" xfId="0" applyFont="1" applyAlignment="1">
      <alignment wrapText="1"/>
    </xf>
    <xf numFmtId="0" fontId="31" fillId="0" borderId="0" xfId="0" applyFont="1" applyAlignment="1">
      <alignment vertical="center" wrapText="1"/>
    </xf>
    <xf numFmtId="0" fontId="35" fillId="0" borderId="0" xfId="0" applyFont="1" applyAlignment="1">
      <alignment vertical="center" wrapText="1"/>
    </xf>
    <xf numFmtId="0" fontId="34" fillId="0" borderId="0" xfId="0" applyFont="1" applyAlignment="1">
      <alignment vertical="center" wrapText="1"/>
    </xf>
    <xf numFmtId="0" fontId="31" fillId="0" borderId="0" xfId="0" applyFont="1" applyFill="1" applyAlignment="1">
      <alignment wrapText="1"/>
    </xf>
    <xf numFmtId="0" fontId="34" fillId="0" borderId="0" xfId="0" applyFont="1" applyFill="1" applyAlignment="1">
      <alignment wrapText="1"/>
    </xf>
    <xf numFmtId="0" fontId="18" fillId="5" borderId="0" xfId="0" quotePrefix="1" applyFont="1" applyFill="1" applyBorder="1" applyAlignment="1">
      <alignment horizontal="center" vertical="center" wrapText="1"/>
    </xf>
    <xf numFmtId="14" fontId="38" fillId="0" borderId="0" xfId="0" applyNumberFormat="1" applyFont="1" applyFill="1" applyBorder="1" applyAlignment="1">
      <alignment horizontal="center" vertical="center" wrapText="1"/>
    </xf>
    <xf numFmtId="0" fontId="18" fillId="0" borderId="0" xfId="0" quotePrefix="1" applyFont="1" applyFill="1" applyBorder="1" applyAlignment="1">
      <alignment horizontal="left" vertical="center" wrapText="1"/>
    </xf>
    <xf numFmtId="0" fontId="18" fillId="0" borderId="0" xfId="0" applyFont="1" applyFill="1" applyBorder="1" applyAlignment="1">
      <alignment horizontal="left" vertical="center" wrapText="1"/>
    </xf>
    <xf numFmtId="0" fontId="0" fillId="0" borderId="0" xfId="0" applyFont="1" applyAlignment="1"/>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 fillId="0" borderId="0" xfId="1" applyNumberFormat="1" applyFont="1" applyFill="1" applyBorder="1" applyAlignment="1">
      <alignment horizontal="center" vertical="center" wrapText="1"/>
    </xf>
    <xf numFmtId="165" fontId="18" fillId="5"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1"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16" fillId="5" borderId="0" xfId="0" applyFont="1" applyFill="1" applyBorder="1" applyAlignment="1" applyProtection="1">
      <alignment horizontal="center" vertical="center" wrapText="1"/>
    </xf>
    <xf numFmtId="165" fontId="16" fillId="5" borderId="0" xfId="1" applyNumberFormat="1" applyFont="1" applyFill="1" applyBorder="1" applyAlignment="1">
      <alignment horizontal="center"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19" fillId="0" borderId="0" xfId="0" quotePrefix="1" applyNumberFormat="1" applyFont="1" applyFill="1" applyBorder="1" applyAlignment="1">
      <alignment horizontal="right" vertical="center" wrapText="1"/>
    </xf>
    <xf numFmtId="167" fontId="18"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0" fontId="0" fillId="0" borderId="0" xfId="0" applyAlignment="1">
      <alignment horizontal="center"/>
    </xf>
    <xf numFmtId="0" fontId="0" fillId="0" borderId="0" xfId="0" applyFont="1" applyFill="1" applyBorder="1" applyAlignment="1">
      <alignment horizontal="center" vertical="center" wrapText="1"/>
    </xf>
    <xf numFmtId="9" fontId="2" fillId="0" borderId="0" xfId="1" applyFont="1" applyFill="1" applyBorder="1" applyAlignment="1" applyProtection="1">
      <alignment horizontal="center" vertical="center" wrapText="1"/>
    </xf>
    <xf numFmtId="0" fontId="0" fillId="0" borderId="0" xfId="0"/>
    <xf numFmtId="0" fontId="17"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6" fillId="0" borderId="0" xfId="2" applyFont="1" applyAlignment="1"/>
    <xf numFmtId="0" fontId="15" fillId="2" borderId="0" xfId="0" applyFont="1" applyFill="1" applyBorder="1" applyAlignment="1">
      <alignment horizontal="center" vertical="center" wrapText="1"/>
    </xf>
    <xf numFmtId="0" fontId="2" fillId="0" borderId="0" xfId="0" quotePrefix="1" applyFont="1" applyAlignment="1" applyProtection="1">
      <alignment horizontal="center" vertical="center" wrapText="1"/>
    </xf>
    <xf numFmtId="0" fontId="2" fillId="0" borderId="0" xfId="0" quotePrefix="1" applyFont="1" applyFill="1" applyBorder="1" applyAlignment="1" applyProtection="1">
      <alignment horizontal="center" vertical="center" wrapText="1"/>
      <protection locked="0"/>
    </xf>
    <xf numFmtId="0" fontId="19" fillId="0" borderId="0" xfId="0"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0" fontId="2" fillId="0" borderId="0" xfId="0" applyFont="1" applyFill="1" applyBorder="1" applyAlignment="1">
      <alignment horizontal="center" vertical="center" wrapText="1"/>
    </xf>
    <xf numFmtId="165" fontId="2" fillId="0" borderId="0" xfId="1" applyNumberFormat="1" applyFont="1" applyFill="1" applyBorder="1" applyAlignment="1" applyProtection="1">
      <alignment horizontal="center" vertical="center" wrapText="1"/>
    </xf>
    <xf numFmtId="0" fontId="40" fillId="0" borderId="0" xfId="0" applyFont="1" applyFill="1" applyBorder="1" applyAlignment="1">
      <alignment horizontal="center" vertical="center"/>
    </xf>
    <xf numFmtId="0" fontId="14" fillId="0" borderId="12" xfId="2" quotePrefix="1" applyFont="1" applyFill="1" applyBorder="1" applyAlignment="1">
      <alignment horizontal="center" vertical="center" wrapText="1"/>
    </xf>
    <xf numFmtId="0" fontId="20" fillId="0" borderId="0" xfId="2" applyFont="1" applyFill="1" applyBorder="1" applyAlignment="1">
      <alignment horizontal="center" vertical="center" wrapText="1"/>
    </xf>
    <xf numFmtId="0" fontId="24" fillId="0" borderId="0" xfId="0" applyFont="1" applyFill="1" applyBorder="1" applyAlignment="1">
      <alignment horizontal="left" vertical="center"/>
    </xf>
    <xf numFmtId="0" fontId="24" fillId="0" borderId="0"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14" fillId="0" borderId="0" xfId="2" applyFill="1" applyAlignment="1">
      <alignment horizontal="center"/>
    </xf>
    <xf numFmtId="0" fontId="16" fillId="5" borderId="0" xfId="0" applyFont="1" applyFill="1" applyBorder="1" applyAlignment="1">
      <alignment horizontal="center" vertical="center" wrapText="1"/>
    </xf>
    <xf numFmtId="0" fontId="0" fillId="0" borderId="0" xfId="0" applyProtection="1">
      <protection locked="0"/>
    </xf>
    <xf numFmtId="0" fontId="16" fillId="0" borderId="0" xfId="0" quotePrefix="1" applyFont="1" applyFill="1" applyBorder="1" applyAlignment="1" applyProtection="1">
      <alignment horizontal="center" vertical="center" wrapText="1"/>
      <protection locked="0"/>
    </xf>
    <xf numFmtId="0" fontId="18" fillId="0" borderId="0" xfId="0" quotePrefix="1" applyFont="1" applyFill="1" applyBorder="1" applyAlignment="1" applyProtection="1">
      <alignment horizontal="center" vertical="center" wrapText="1"/>
      <protection locked="0"/>
    </xf>
    <xf numFmtId="0" fontId="0" fillId="0" borderId="0" xfId="0" applyFont="1" applyProtection="1">
      <protection locked="0"/>
    </xf>
    <xf numFmtId="0" fontId="2" fillId="0" borderId="0" xfId="0" applyFont="1" applyFill="1" applyBorder="1" applyAlignment="1">
      <alignment horizontal="center" vertical="center" wrapText="1"/>
    </xf>
    <xf numFmtId="0" fontId="20" fillId="0" borderId="0" xfId="2" quotePrefix="1" applyFont="1" applyFill="1" applyBorder="1" applyAlignment="1">
      <alignment horizontal="center" vertical="center" wrapText="1"/>
    </xf>
    <xf numFmtId="0" fontId="2" fillId="0" borderId="0" xfId="0" applyFont="1" applyAlignment="1" applyProtection="1">
      <alignment horizontal="center" vertical="center" wrapText="1"/>
      <protection locked="0"/>
    </xf>
    <xf numFmtId="0" fontId="12" fillId="0" borderId="0" xfId="0" applyFont="1" applyAlignment="1">
      <alignment horizontal="center" vertical="center"/>
    </xf>
    <xf numFmtId="0" fontId="2" fillId="0" borderId="0" xfId="0" applyFont="1" applyAlignment="1" applyProtection="1">
      <alignment horizontal="center" vertical="center" wrapText="1"/>
    </xf>
    <xf numFmtId="0" fontId="2" fillId="0" borderId="0" xfId="0" applyFont="1" applyAlignment="1" applyProtection="1">
      <alignment horizontal="left" vertical="center" wrapText="1"/>
      <protection locked="0"/>
    </xf>
    <xf numFmtId="0" fontId="2" fillId="0" borderId="0" xfId="0" applyFont="1" applyFill="1" applyBorder="1" applyAlignment="1">
      <alignment vertical="center" wrapText="1"/>
    </xf>
    <xf numFmtId="0" fontId="2" fillId="0" borderId="0" xfId="0" applyFont="1" applyAlignment="1" applyProtection="1">
      <alignment vertical="center" wrapText="1"/>
      <protection locked="0"/>
    </xf>
    <xf numFmtId="0" fontId="0" fillId="0" borderId="0" xfId="0" applyAlignment="1" applyProtection="1">
      <alignment vertical="center"/>
      <protection locked="0"/>
    </xf>
    <xf numFmtId="0" fontId="14" fillId="0" borderId="0" xfId="2" applyFill="1" applyAlignment="1" applyProtection="1">
      <alignment vertical="center"/>
    </xf>
    <xf numFmtId="14" fontId="2" fillId="0" borderId="0" xfId="0" quotePrefix="1" applyNumberFormat="1" applyFont="1" applyAlignment="1" applyProtection="1">
      <alignment horizontal="center" vertical="center" wrapText="1"/>
    </xf>
    <xf numFmtId="0" fontId="14" fillId="0" borderId="0" xfId="2" applyFill="1" applyBorder="1" applyAlignment="1" applyProtection="1">
      <alignment horizontal="left" vertical="center"/>
    </xf>
    <xf numFmtId="0" fontId="42" fillId="0" borderId="0" xfId="9" applyFont="1" applyAlignment="1">
      <alignment horizontal="center" vertical="center"/>
    </xf>
    <xf numFmtId="2" fontId="42" fillId="0" borderId="0" xfId="9" applyNumberFormat="1" applyFont="1" applyAlignment="1">
      <alignment horizontal="center" vertical="center"/>
    </xf>
    <xf numFmtId="0" fontId="42" fillId="0" borderId="0" xfId="9" applyFont="1" applyAlignment="1">
      <alignment vertical="center"/>
    </xf>
    <xf numFmtId="14" fontId="43" fillId="0" borderId="0" xfId="9" applyNumberFormat="1" applyFont="1" applyAlignment="1">
      <alignment horizontal="left" vertical="center"/>
    </xf>
    <xf numFmtId="0" fontId="42" fillId="0" borderId="0" xfId="4" applyFont="1" applyAlignment="1">
      <alignment horizontal="right" vertical="center"/>
    </xf>
    <xf numFmtId="14" fontId="43" fillId="0" borderId="0" xfId="9" applyNumberFormat="1" applyFont="1" applyAlignment="1">
      <alignment horizontal="center" vertical="center"/>
    </xf>
    <xf numFmtId="0" fontId="42" fillId="0" borderId="0" xfId="4" applyFont="1" applyAlignment="1">
      <alignment horizontal="center" vertical="center"/>
    </xf>
    <xf numFmtId="0" fontId="44" fillId="7" borderId="0" xfId="9" applyFont="1" applyFill="1" applyAlignment="1">
      <alignment horizontal="left" vertical="center"/>
    </xf>
    <xf numFmtId="0" fontId="44" fillId="7" borderId="0" xfId="9" applyFont="1" applyFill="1" applyAlignment="1">
      <alignment vertical="center"/>
    </xf>
    <xf numFmtId="0" fontId="42" fillId="0" borderId="14" xfId="9" applyFont="1" applyBorder="1" applyAlignment="1">
      <alignment vertical="center"/>
    </xf>
    <xf numFmtId="0" fontId="45" fillId="0" borderId="0" xfId="9" applyFont="1" applyAlignment="1">
      <alignment horizontal="right" vertical="center"/>
    </xf>
    <xf numFmtId="0" fontId="43" fillId="0" borderId="15" xfId="9" applyFont="1" applyBorder="1" applyAlignment="1">
      <alignment vertical="center"/>
    </xf>
    <xf numFmtId="0" fontId="42" fillId="0" borderId="15" xfId="9" applyFont="1" applyBorder="1" applyAlignment="1">
      <alignment vertical="center"/>
    </xf>
    <xf numFmtId="0" fontId="43" fillId="0" borderId="15" xfId="9" applyFont="1" applyBorder="1" applyAlignment="1">
      <alignment horizontal="right" vertical="center"/>
    </xf>
    <xf numFmtId="2" fontId="43" fillId="0" borderId="15" xfId="9" applyNumberFormat="1" applyFont="1" applyBorder="1" applyAlignment="1">
      <alignment horizontal="right" vertical="center"/>
    </xf>
    <xf numFmtId="4" fontId="43" fillId="0" borderId="15" xfId="9" applyNumberFormat="1" applyFont="1" applyBorder="1" applyAlignment="1">
      <alignment horizontal="right" vertical="center"/>
    </xf>
    <xf numFmtId="0" fontId="43" fillId="0" borderId="0" xfId="9" applyFont="1" applyAlignment="1">
      <alignment vertical="center"/>
    </xf>
    <xf numFmtId="0" fontId="43" fillId="0" borderId="0" xfId="9" applyFont="1" applyAlignment="1">
      <alignment horizontal="right" vertical="center"/>
    </xf>
    <xf numFmtId="2" fontId="43" fillId="0" borderId="0" xfId="9" applyNumberFormat="1" applyFont="1" applyAlignment="1">
      <alignment horizontal="right" vertical="center"/>
    </xf>
    <xf numFmtId="4" fontId="43" fillId="0" borderId="0" xfId="9" applyNumberFormat="1" applyFont="1" applyAlignment="1">
      <alignment horizontal="right" vertical="center"/>
    </xf>
    <xf numFmtId="0" fontId="42" fillId="0" borderId="0" xfId="9" applyFont="1" applyAlignment="1">
      <alignment horizontal="left" vertical="center" indent="1"/>
    </xf>
    <xf numFmtId="14" fontId="42" fillId="0" borderId="0" xfId="9" applyNumberFormat="1" applyFont="1" applyAlignment="1">
      <alignment horizontal="center" vertical="center"/>
    </xf>
    <xf numFmtId="2" fontId="42" fillId="0" borderId="0" xfId="9" applyNumberFormat="1" applyFont="1" applyAlignment="1">
      <alignment horizontal="right" vertical="center"/>
    </xf>
    <xf numFmtId="4" fontId="42" fillId="0" borderId="0" xfId="9" applyNumberFormat="1" applyFont="1" applyAlignment="1">
      <alignment horizontal="right" vertical="center"/>
    </xf>
    <xf numFmtId="0" fontId="43" fillId="0" borderId="16" xfId="9" applyFont="1" applyBorder="1" applyAlignment="1">
      <alignment vertical="center"/>
    </xf>
    <xf numFmtId="0" fontId="43" fillId="0" borderId="16" xfId="9" applyFont="1" applyBorder="1" applyAlignment="1">
      <alignment horizontal="right" vertical="center"/>
    </xf>
    <xf numFmtId="0" fontId="42" fillId="0" borderId="0" xfId="9" applyFont="1" applyAlignment="1">
      <alignment horizontal="right" vertical="center"/>
    </xf>
    <xf numFmtId="0" fontId="43" fillId="0" borderId="0" xfId="9" applyFont="1" applyAlignment="1">
      <alignment horizontal="left" vertical="center"/>
    </xf>
    <xf numFmtId="0" fontId="42" fillId="0" borderId="14" xfId="9" applyFont="1" applyBorder="1" applyAlignment="1">
      <alignment horizontal="left" vertical="center" indent="1"/>
    </xf>
    <xf numFmtId="2" fontId="42" fillId="0" borderId="14" xfId="9" applyNumberFormat="1" applyFont="1" applyBorder="1" applyAlignment="1">
      <alignment horizontal="right" vertical="center"/>
    </xf>
    <xf numFmtId="10" fontId="42" fillId="0" borderId="14" xfId="1" applyNumberFormat="1" applyFont="1" applyFill="1" applyBorder="1" applyAlignment="1">
      <alignment horizontal="right" vertical="center"/>
    </xf>
    <xf numFmtId="0" fontId="43" fillId="0" borderId="16" xfId="9" applyFont="1" applyBorder="1" applyAlignment="1">
      <alignment horizontal="left" vertical="center"/>
    </xf>
    <xf numFmtId="10" fontId="43" fillId="0" borderId="16" xfId="1" applyNumberFormat="1" applyFont="1" applyFill="1" applyBorder="1" applyAlignment="1">
      <alignment vertical="center"/>
    </xf>
    <xf numFmtId="10" fontId="43" fillId="0" borderId="0" xfId="1" applyNumberFormat="1" applyFont="1" applyFill="1" applyBorder="1" applyAlignment="1">
      <alignment vertical="center"/>
    </xf>
    <xf numFmtId="0" fontId="43" fillId="0" borderId="14" xfId="9" applyFont="1" applyBorder="1" applyAlignment="1">
      <alignment horizontal="left" vertical="center"/>
    </xf>
    <xf numFmtId="0" fontId="23" fillId="0" borderId="16" xfId="4" applyBorder="1"/>
    <xf numFmtId="0" fontId="42" fillId="7" borderId="0" xfId="9" applyFont="1" applyFill="1" applyAlignment="1">
      <alignment horizontal="center" vertical="center"/>
    </xf>
    <xf numFmtId="0" fontId="42" fillId="0" borderId="0" xfId="9" applyFont="1" applyAlignment="1">
      <alignment horizontal="left" vertical="center"/>
    </xf>
    <xf numFmtId="4" fontId="42" fillId="0" borderId="0" xfId="1" applyNumberFormat="1" applyFont="1" applyFill="1" applyBorder="1" applyAlignment="1">
      <alignment horizontal="right" vertical="center"/>
    </xf>
    <xf numFmtId="10" fontId="42" fillId="0" borderId="0" xfId="1" applyNumberFormat="1" applyFont="1" applyFill="1" applyAlignment="1">
      <alignment horizontal="right" vertical="center"/>
    </xf>
    <xf numFmtId="0" fontId="42" fillId="0" borderId="15" xfId="9" applyFont="1" applyBorder="1" applyAlignment="1">
      <alignment horizontal="left" vertical="center"/>
    </xf>
    <xf numFmtId="2" fontId="42" fillId="0" borderId="15" xfId="9" applyNumberFormat="1" applyFont="1" applyBorder="1" applyAlignment="1">
      <alignment horizontal="right" vertical="center"/>
    </xf>
    <xf numFmtId="10" fontId="42" fillId="0" borderId="0" xfId="1" applyNumberFormat="1" applyFont="1" applyFill="1" applyBorder="1" applyAlignment="1">
      <alignment horizontal="right" vertical="center"/>
    </xf>
    <xf numFmtId="0" fontId="46" fillId="0" borderId="0" xfId="9" applyFont="1" applyAlignment="1">
      <alignment vertical="center"/>
    </xf>
    <xf numFmtId="10" fontId="42" fillId="0" borderId="14" xfId="1" applyNumberFormat="1" applyFont="1" applyFill="1" applyBorder="1" applyAlignment="1">
      <alignment vertical="center"/>
    </xf>
    <xf numFmtId="0" fontId="23" fillId="0" borderId="14" xfId="4" applyBorder="1"/>
    <xf numFmtId="3" fontId="42" fillId="0" borderId="0" xfId="9" applyNumberFormat="1" applyFont="1" applyAlignment="1">
      <alignment vertical="center"/>
    </xf>
    <xf numFmtId="4" fontId="42" fillId="0" borderId="0" xfId="9" applyNumberFormat="1" applyFont="1" applyAlignment="1">
      <alignment vertical="center"/>
    </xf>
    <xf numFmtId="10" fontId="42" fillId="0" borderId="0" xfId="1" applyNumberFormat="1" applyFont="1" applyFill="1" applyAlignment="1">
      <alignment vertical="center"/>
    </xf>
    <xf numFmtId="10" fontId="42" fillId="0" borderId="0" xfId="9" applyNumberFormat="1" applyFont="1" applyAlignment="1">
      <alignment vertical="center"/>
    </xf>
    <xf numFmtId="14" fontId="42" fillId="0" borderId="0" xfId="9" applyNumberFormat="1" applyFont="1" applyAlignment="1">
      <alignment vertical="center"/>
    </xf>
    <xf numFmtId="0" fontId="43" fillId="0" borderId="17" xfId="9" applyFont="1" applyBorder="1" applyAlignment="1">
      <alignment vertical="center"/>
    </xf>
    <xf numFmtId="0" fontId="43" fillId="0" borderId="17" xfId="9" applyFont="1" applyBorder="1" applyAlignment="1">
      <alignment horizontal="center" vertical="center"/>
    </xf>
    <xf numFmtId="3" fontId="42" fillId="0" borderId="0" xfId="1" applyNumberFormat="1" applyFont="1" applyFill="1" applyAlignment="1">
      <alignment horizontal="right" vertical="center"/>
    </xf>
    <xf numFmtId="4" fontId="42" fillId="0" borderId="0" xfId="1" applyNumberFormat="1" applyFont="1" applyFill="1" applyAlignment="1">
      <alignment horizontal="right" vertical="center"/>
    </xf>
    <xf numFmtId="3" fontId="42" fillId="0" borderId="14" xfId="1" applyNumberFormat="1" applyFont="1" applyFill="1" applyBorder="1" applyAlignment="1">
      <alignment horizontal="right" vertical="center"/>
    </xf>
    <xf numFmtId="4" fontId="42" fillId="0" borderId="14" xfId="1" applyNumberFormat="1" applyFont="1" applyFill="1" applyBorder="1" applyAlignment="1">
      <alignment horizontal="right" vertical="center"/>
    </xf>
    <xf numFmtId="0" fontId="44" fillId="0" borderId="17" xfId="9" applyFont="1" applyBorder="1" applyAlignment="1">
      <alignment horizontal="center" vertical="center"/>
    </xf>
    <xf numFmtId="0" fontId="44" fillId="0" borderId="0" xfId="9" applyFont="1" applyAlignment="1">
      <alignment horizontal="center" vertical="center"/>
    </xf>
    <xf numFmtId="0" fontId="43" fillId="0" borderId="0" xfId="9" applyFont="1" applyAlignment="1">
      <alignment horizontal="center" vertical="center"/>
    </xf>
    <xf numFmtId="3" fontId="42" fillId="0" borderId="0" xfId="9" applyNumberFormat="1" applyFont="1" applyAlignment="1">
      <alignment horizontal="right" vertical="center"/>
    </xf>
    <xf numFmtId="0" fontId="44" fillId="0" borderId="15" xfId="9" applyFont="1" applyBorder="1" applyAlignment="1">
      <alignment horizontal="center" vertical="center"/>
    </xf>
    <xf numFmtId="3" fontId="42" fillId="0" borderId="15" xfId="9" applyNumberFormat="1" applyFont="1" applyBorder="1" applyAlignment="1">
      <alignment horizontal="right" vertical="center"/>
    </xf>
    <xf numFmtId="10" fontId="42" fillId="0" borderId="15" xfId="1" applyNumberFormat="1" applyFont="1" applyFill="1" applyBorder="1" applyAlignment="1">
      <alignment horizontal="right" vertical="center"/>
    </xf>
    <xf numFmtId="4" fontId="42" fillId="0" borderId="15" xfId="1" applyNumberFormat="1" applyFont="1" applyFill="1" applyBorder="1" applyAlignment="1">
      <alignment horizontal="right" vertical="center"/>
    </xf>
    <xf numFmtId="3" fontId="42" fillId="0" borderId="15" xfId="1" applyNumberFormat="1" applyFont="1" applyFill="1" applyBorder="1" applyAlignment="1">
      <alignment horizontal="right" vertical="center"/>
    </xf>
    <xf numFmtId="0" fontId="42" fillId="0" borderId="17" xfId="9" applyFont="1" applyBorder="1" applyAlignment="1">
      <alignment vertical="center"/>
    </xf>
    <xf numFmtId="3" fontId="42" fillId="0" borderId="0" xfId="1" applyNumberFormat="1" applyFont="1" applyFill="1" applyBorder="1" applyAlignment="1">
      <alignment horizontal="right" vertical="center"/>
    </xf>
    <xf numFmtId="3" fontId="43" fillId="0" borderId="0" xfId="1" applyNumberFormat="1" applyFont="1" applyFill="1" applyBorder="1" applyAlignment="1">
      <alignment horizontal="right" vertical="center"/>
    </xf>
    <xf numFmtId="10" fontId="43" fillId="0" borderId="0" xfId="1" applyNumberFormat="1" applyFont="1" applyFill="1" applyBorder="1" applyAlignment="1">
      <alignment horizontal="right" vertical="center"/>
    </xf>
    <xf numFmtId="4" fontId="43" fillId="0" borderId="0" xfId="1" applyNumberFormat="1" applyFont="1" applyFill="1" applyBorder="1" applyAlignment="1">
      <alignment horizontal="right" vertical="center"/>
    </xf>
    <xf numFmtId="0" fontId="42" fillId="0" borderId="15" xfId="9" applyFont="1" applyBorder="1" applyAlignment="1">
      <alignment horizontal="left" vertical="center" indent="1"/>
    </xf>
    <xf numFmtId="0" fontId="42" fillId="0" borderId="14" xfId="9" applyFont="1" applyBorder="1" applyAlignment="1">
      <alignment horizontal="left" vertical="center"/>
    </xf>
    <xf numFmtId="0" fontId="47" fillId="0" borderId="0" xfId="4" applyFont="1" applyAlignment="1">
      <alignment horizontal="left" vertical="center" readingOrder="1"/>
    </xf>
    <xf numFmtId="10" fontId="43" fillId="0" borderId="0" xfId="1" applyNumberFormat="1" applyFont="1" applyFill="1" applyBorder="1" applyAlignment="1">
      <alignment horizontal="center" vertical="center"/>
    </xf>
    <xf numFmtId="168" fontId="42" fillId="0" borderId="0" xfId="9" applyNumberFormat="1" applyFont="1" applyAlignment="1">
      <alignment horizontal="center" vertical="center"/>
    </xf>
    <xf numFmtId="4" fontId="42" fillId="0" borderId="0" xfId="1" applyNumberFormat="1" applyFont="1" applyFill="1" applyBorder="1" applyAlignment="1">
      <alignment horizontal="center" vertical="center"/>
    </xf>
    <xf numFmtId="0" fontId="42" fillId="0" borderId="15" xfId="9" applyFont="1" applyBorder="1" applyAlignment="1">
      <alignment horizontal="center" vertical="center"/>
    </xf>
    <xf numFmtId="168" fontId="42" fillId="0" borderId="15" xfId="9" applyNumberFormat="1" applyFont="1" applyBorder="1" applyAlignment="1">
      <alignment horizontal="center" vertical="center"/>
    </xf>
    <xf numFmtId="4" fontId="42" fillId="0" borderId="15" xfId="1" applyNumberFormat="1" applyFont="1" applyFill="1" applyBorder="1" applyAlignment="1">
      <alignment horizontal="center" vertical="center"/>
    </xf>
    <xf numFmtId="0" fontId="45" fillId="0" borderId="0" xfId="4" applyFont="1"/>
    <xf numFmtId="16" fontId="42" fillId="0" borderId="0" xfId="9" applyNumberFormat="1" applyFont="1" applyAlignment="1">
      <alignment horizontal="left" vertical="center"/>
    </xf>
    <xf numFmtId="0" fontId="42" fillId="0" borderId="0" xfId="4" applyFont="1" applyAlignment="1">
      <alignment horizontal="left" vertical="center"/>
    </xf>
    <xf numFmtId="3" fontId="43" fillId="0" borderId="0" xfId="4" applyNumberFormat="1" applyFont="1" applyAlignment="1">
      <alignment horizontal="center" vertical="center"/>
    </xf>
    <xf numFmtId="3" fontId="43" fillId="0" borderId="0" xfId="4" quotePrefix="1" applyNumberFormat="1" applyFont="1" applyAlignment="1">
      <alignment horizontal="center" vertical="center"/>
    </xf>
    <xf numFmtId="0" fontId="42" fillId="0" borderId="17" xfId="4" applyFont="1" applyBorder="1" applyAlignment="1">
      <alignment horizontal="left" vertical="center"/>
    </xf>
    <xf numFmtId="4" fontId="42" fillId="0" borderId="17" xfId="4" applyNumberFormat="1" applyFont="1" applyBorder="1" applyAlignment="1">
      <alignment horizontal="right" vertical="center"/>
    </xf>
    <xf numFmtId="4" fontId="42" fillId="0" borderId="0" xfId="4" applyNumberFormat="1" applyFont="1" applyAlignment="1">
      <alignment horizontal="right" vertical="center"/>
    </xf>
    <xf numFmtId="0" fontId="43" fillId="0" borderId="18" xfId="4" applyFont="1" applyBorder="1" applyAlignment="1">
      <alignment horizontal="left" vertical="center"/>
    </xf>
    <xf numFmtId="4" fontId="43" fillId="0" borderId="18" xfId="4" applyNumberFormat="1" applyFont="1" applyBorder="1" applyAlignment="1">
      <alignment horizontal="right" vertical="center"/>
    </xf>
    <xf numFmtId="4" fontId="43" fillId="0" borderId="0" xfId="4" applyNumberFormat="1" applyFont="1" applyAlignment="1">
      <alignment horizontal="right" vertical="center"/>
    </xf>
    <xf numFmtId="0" fontId="43" fillId="8" borderId="0" xfId="4" applyFont="1" applyFill="1" applyAlignment="1">
      <alignment vertical="center"/>
    </xf>
    <xf numFmtId="3" fontId="43" fillId="8" borderId="0" xfId="4" applyNumberFormat="1" applyFont="1" applyFill="1" applyAlignment="1">
      <alignment horizontal="right" vertical="center"/>
    </xf>
    <xf numFmtId="3" fontId="43" fillId="0" borderId="0" xfId="4" applyNumberFormat="1" applyFont="1" applyAlignment="1">
      <alignment horizontal="right" vertical="center"/>
    </xf>
    <xf numFmtId="0" fontId="43" fillId="0" borderId="19" xfId="9" applyFont="1" applyBorder="1" applyAlignment="1">
      <alignment vertical="center"/>
    </xf>
    <xf numFmtId="0" fontId="43" fillId="0" borderId="19" xfId="9" applyFont="1" applyBorder="1" applyAlignment="1">
      <alignment horizontal="center" vertical="center"/>
    </xf>
    <xf numFmtId="4" fontId="43" fillId="0" borderId="19" xfId="9" applyNumberFormat="1" applyFont="1" applyBorder="1" applyAlignment="1">
      <alignment horizontal="right" vertical="center"/>
    </xf>
    <xf numFmtId="0" fontId="43" fillId="0" borderId="0" xfId="9" applyFont="1" applyAlignment="1">
      <alignment horizontal="left" vertical="center" indent="1"/>
    </xf>
    <xf numFmtId="0" fontId="42" fillId="0" borderId="0" xfId="9" applyFont="1" applyAlignment="1">
      <alignment horizontal="left" vertical="center" indent="2"/>
    </xf>
    <xf numFmtId="0" fontId="43" fillId="0" borderId="14" xfId="9" applyFont="1" applyBorder="1" applyAlignment="1">
      <alignment horizontal="left" vertical="center" indent="1"/>
    </xf>
    <xf numFmtId="3" fontId="43" fillId="0" borderId="14" xfId="9" applyNumberFormat="1" applyFont="1" applyBorder="1" applyAlignment="1">
      <alignment horizontal="right" vertical="center"/>
    </xf>
    <xf numFmtId="4" fontId="43" fillId="0" borderId="14" xfId="9" applyNumberFormat="1" applyFont="1" applyBorder="1" applyAlignment="1">
      <alignment horizontal="right" vertical="center"/>
    </xf>
    <xf numFmtId="166" fontId="2" fillId="0" borderId="0" xfId="0" applyNumberFormat="1" applyFont="1" applyAlignment="1" applyProtection="1">
      <alignment horizontal="center" vertical="center" wrapText="1"/>
    </xf>
    <xf numFmtId="3" fontId="2" fillId="0" borderId="0" xfId="0" applyNumberFormat="1" applyFont="1" applyAlignment="1" applyProtection="1">
      <alignment horizontal="center" vertical="center" wrapText="1"/>
    </xf>
    <xf numFmtId="167" fontId="2" fillId="0" borderId="0" xfId="0" applyNumberFormat="1" applyFont="1" applyAlignment="1" applyProtection="1">
      <alignment horizontal="center" vertical="center" wrapText="1"/>
    </xf>
    <xf numFmtId="0" fontId="14" fillId="0" borderId="0" xfId="2" applyFill="1" applyBorder="1" applyAlignment="1" applyProtection="1">
      <alignment horizontal="left" vertical="center"/>
      <protection locked="0"/>
    </xf>
    <xf numFmtId="0" fontId="19" fillId="0" borderId="0" xfId="0" applyFont="1" applyAlignment="1" applyProtection="1">
      <alignment horizontal="center" vertical="center" wrapText="1"/>
    </xf>
    <xf numFmtId="10" fontId="2" fillId="0" borderId="0" xfId="0" applyNumberFormat="1" applyFont="1" applyAlignment="1" applyProtection="1">
      <alignment horizontal="center" vertical="center" wrapText="1"/>
    </xf>
    <xf numFmtId="165" fontId="2" fillId="0" borderId="0" xfId="0" applyNumberFormat="1" applyFont="1" applyAlignment="1" applyProtection="1">
      <alignment horizontal="center" vertical="center" wrapText="1"/>
    </xf>
    <xf numFmtId="0" fontId="44" fillId="7" borderId="0" xfId="9" applyFont="1" applyFill="1" applyAlignment="1">
      <alignment horizontal="center" vertical="center"/>
    </xf>
    <xf numFmtId="0" fontId="42" fillId="0" borderId="0" xfId="9" applyFont="1" applyAlignment="1">
      <alignment horizontal="center" vertical="center"/>
    </xf>
    <xf numFmtId="0" fontId="42" fillId="0" borderId="0" xfId="9" applyFont="1" applyAlignment="1">
      <alignment vertical="center" wrapText="1"/>
    </xf>
    <xf numFmtId="0" fontId="40"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44" fillId="7" borderId="0" xfId="9" applyFont="1" applyFill="1" applyAlignment="1">
      <alignment horizontal="center" vertical="center"/>
    </xf>
    <xf numFmtId="0" fontId="42" fillId="0" borderId="0" xfId="9" applyFont="1" applyAlignment="1">
      <alignment horizontal="center" vertical="center"/>
    </xf>
    <xf numFmtId="0" fontId="42" fillId="0" borderId="0" xfId="9" applyFont="1" applyAlignment="1">
      <alignment horizontal="left" vertical="center" wrapText="1"/>
    </xf>
    <xf numFmtId="0" fontId="42" fillId="0" borderId="15" xfId="9" applyFont="1" applyBorder="1" applyAlignment="1">
      <alignment horizontal="left" vertical="center" wrapText="1"/>
    </xf>
    <xf numFmtId="0" fontId="42" fillId="0" borderId="14" xfId="9" applyFont="1" applyBorder="1" applyAlignment="1">
      <alignment horizontal="center" vertical="center"/>
    </xf>
    <xf numFmtId="0" fontId="42" fillId="0" borderId="0" xfId="4" applyFont="1" applyAlignment="1">
      <alignment horizontal="right" vertical="center" wrapText="1"/>
    </xf>
    <xf numFmtId="0" fontId="42" fillId="0" borderId="0" xfId="0" applyFont="1" applyAlignment="1">
      <alignment horizontal="right" wrapText="1"/>
    </xf>
    <xf numFmtId="0" fontId="42" fillId="0" borderId="15" xfId="4" applyFont="1" applyBorder="1" applyAlignment="1">
      <alignment horizontal="right" vertical="center"/>
    </xf>
    <xf numFmtId="0" fontId="42" fillId="0" borderId="0" xfId="9" applyFont="1" applyAlignment="1">
      <alignment vertical="center" wrapText="1"/>
    </xf>
    <xf numFmtId="0" fontId="39" fillId="0" borderId="0" xfId="0" applyFont="1" applyFill="1" applyBorder="1" applyAlignment="1">
      <alignment horizontal="left" vertical="center" wrapText="1"/>
    </xf>
  </cellXfs>
  <cellStyles count="10">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Normal_Investor_Report_OH_base_campos_alt" xfId="9" xr:uid="{FE352BAB-8017-4626-8C4F-462265EEE44C}"/>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Relationships xmlns="http://schemas.openxmlformats.org/package/2006/relationships"><Relationship Target="theme/theme1.xml" Type="http://schemas.openxmlformats.org/officeDocument/2006/relationships/theme" Id="rId8"></Relationship><Relationship Target="worksheets/sheet3.xml" Type="http://schemas.openxmlformats.org/officeDocument/2006/relationships/worksheet" Id="rId3"></Relationship><Relationship Target="worksheets/sheet7.xml" Type="http://schemas.openxmlformats.org/officeDocument/2006/relationships/worksheet" Id="rId7"></Relationship><Relationship Target="worksheets/sheet2.xml" Type="http://schemas.openxmlformats.org/officeDocument/2006/relationships/worksheet" Id="rId2"></Relationship><Relationship Target="worksheets/sheet1.xml" Type="http://schemas.openxmlformats.org/officeDocument/2006/relationships/worksheet" Id="rId1"></Relationship><Relationship Target="worksheets/sheet6.xml" Type="http://schemas.openxmlformats.org/officeDocument/2006/relationships/worksheet" Id="rId6"></Relationship><Relationship Target="calcChain.xml" Type="http://schemas.openxmlformats.org/officeDocument/2006/relationships/calcChain" Id="rId11"></Relationship><Relationship Target="worksheets/sheet5.xml" Type="http://schemas.openxmlformats.org/officeDocument/2006/relationships/worksheet" Id="rId5"></Relationship><Relationship Target="sharedStrings.xml" Type="http://schemas.openxmlformats.org/officeDocument/2006/relationships/sharedStrings" Id="rId10"></Relationship><Relationship Target="worksheets/sheet4.xml" Type="http://schemas.openxmlformats.org/officeDocument/2006/relationships/worksheet" Id="rId4"></Relationship><Relationship Target="styles.xml" Type="http://schemas.openxmlformats.org/officeDocument/2006/relationships/styles" Id="rId9"></Relationship></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134984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26269</xdr:colOff>
      <xdr:row>122</xdr:row>
      <xdr:rowOff>32485</xdr:rowOff>
    </xdr:from>
    <xdr:to>
      <xdr:col>7</xdr:col>
      <xdr:colOff>21460</xdr:colOff>
      <xdr:row>143</xdr:row>
      <xdr:rowOff>40833</xdr:rowOff>
    </xdr:to>
    <xdr:pic>
      <xdr:nvPicPr>
        <xdr:cNvPr id="3" name="Picture 2">
          <a:extLst>
            <a:ext uri="{FF2B5EF4-FFF2-40B4-BE49-F238E27FC236}">
              <a16:creationId xmlns:a16="http://schemas.microsoft.com/office/drawing/2014/main" id="{1F5E55A9-AA9F-4E75-B3DF-CFE056F5C32B}"/>
            </a:ext>
          </a:extLst>
        </xdr:cNvPr>
        <xdr:cNvPicPr>
          <a:picLocks noChangeAspect="1"/>
        </xdr:cNvPicPr>
      </xdr:nvPicPr>
      <xdr:blipFill>
        <a:blip xmlns:r="http://schemas.openxmlformats.org/officeDocument/2006/relationships" r:embed="rId1"/>
        <a:stretch>
          <a:fillRect/>
        </a:stretch>
      </xdr:blipFill>
      <xdr:spPr>
        <a:xfrm>
          <a:off x="432034" y="22700080"/>
          <a:ext cx="9304926" cy="401075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bin"/><Relationship Id="rId3" Type="http://schemas.openxmlformats.org/officeDocument/2006/relationships/hyperlink" Target="http://eur-lex.europa.eu/legal-content/EN/TXT/?uri=CELEX%3A32015R0061" TargetMode="External"/><Relationship Id="rId7" Type="http://schemas.openxmlformats.org/officeDocument/2006/relationships/hyperlink" Target="https://www.coveredbondlabel.com/issuer/22-banco-bpi-s-a"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www.coveredbondlabel.com/issuer/22-banco-bpi-s-a" TargetMode="External"/><Relationship Id="rId5" Type="http://schemas.openxmlformats.org/officeDocument/2006/relationships/hyperlink" Target="https://bpi.bancobpi.pt/index.asp?riIdArea=AreaDivida&amp;riId=PublicSectorBP2" TargetMode="External"/><Relationship Id="rId4" Type="http://schemas.openxmlformats.org/officeDocument/2006/relationships/hyperlink" Target="https://eur-lex.europa.eu/eli/dir/2019/2162/oj" TargetMode="External"/><Relationship Id="rId9"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5.bin"/><Relationship Id="rId1" Type="http://schemas.openxmlformats.org/officeDocument/2006/relationships/hyperlink" Target="https://coveredbondlabel.com/" TargetMode="External"/></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43"/>
  <sheetViews>
    <sheetView tabSelected="1" zoomScale="80" zoomScaleNormal="80" workbookViewId="0"/>
  </sheetViews>
  <sheetFormatPr defaultRowHeight="14.4" x14ac:dyDescent="0.3"/>
  <cols>
    <col min="1" max="1" width="9.109375" style="2"/>
    <col min="2" max="10" width="12.44140625" style="2" customWidth="1"/>
    <col min="11" max="18" width="9.109375" style="2"/>
  </cols>
  <sheetData>
    <row r="1" spans="2:10" ht="15" thickBot="1" x14ac:dyDescent="0.35"/>
    <row r="2" spans="2:10" x14ac:dyDescent="0.3">
      <c r="B2" s="3"/>
      <c r="C2" s="4"/>
      <c r="D2" s="4"/>
      <c r="E2" s="4"/>
      <c r="F2" s="4"/>
      <c r="G2" s="4"/>
      <c r="H2" s="4"/>
      <c r="I2" s="4"/>
      <c r="J2" s="5"/>
    </row>
    <row r="3" spans="2:10" x14ac:dyDescent="0.3">
      <c r="B3" s="6"/>
      <c r="C3" s="7"/>
      <c r="D3" s="7"/>
      <c r="E3" s="7"/>
      <c r="F3" s="7"/>
      <c r="G3" s="7"/>
      <c r="H3" s="7"/>
      <c r="I3" s="7"/>
      <c r="J3" s="8"/>
    </row>
    <row r="4" spans="2:10" x14ac:dyDescent="0.3">
      <c r="B4" s="6"/>
      <c r="C4" s="7"/>
      <c r="D4" s="7"/>
      <c r="E4" s="7"/>
      <c r="F4" s="7"/>
      <c r="G4" s="7"/>
      <c r="H4" s="7"/>
      <c r="I4" s="7"/>
      <c r="J4" s="8"/>
    </row>
    <row r="5" spans="2:10" ht="31.2" x14ac:dyDescent="0.35">
      <c r="B5" s="6"/>
      <c r="C5" s="7"/>
      <c r="D5" s="7"/>
      <c r="E5" s="9"/>
      <c r="F5" s="10" t="s">
        <v>12</v>
      </c>
      <c r="G5" s="7"/>
      <c r="H5" s="7"/>
      <c r="I5" s="7"/>
      <c r="J5" s="8"/>
    </row>
    <row r="6" spans="2:10" ht="41.25" customHeight="1" x14ac:dyDescent="0.3">
      <c r="B6" s="6"/>
      <c r="C6" s="7"/>
      <c r="D6" s="271" t="s">
        <v>1148</v>
      </c>
      <c r="E6" s="271"/>
      <c r="F6" s="271"/>
      <c r="G6" s="271"/>
      <c r="H6" s="271"/>
      <c r="I6" s="7"/>
      <c r="J6" s="8"/>
    </row>
    <row r="7" spans="2:10" ht="25.8" x14ac:dyDescent="0.3">
      <c r="B7" s="6"/>
      <c r="C7" s="7"/>
      <c r="D7" s="7"/>
      <c r="E7" s="7"/>
      <c r="F7" s="11" t="s">
        <v>419</v>
      </c>
      <c r="G7" s="7"/>
      <c r="H7" s="7"/>
      <c r="I7" s="7"/>
      <c r="J7" s="8"/>
    </row>
    <row r="8" spans="2:10" ht="25.8" x14ac:dyDescent="0.3">
      <c r="B8" s="6"/>
      <c r="C8" s="7"/>
      <c r="D8" s="7"/>
      <c r="E8" s="7"/>
      <c r="F8" s="11" t="s">
        <v>1128</v>
      </c>
      <c r="G8" s="7"/>
      <c r="H8" s="7"/>
      <c r="I8" s="7"/>
      <c r="J8" s="8"/>
    </row>
    <row r="9" spans="2:10" ht="21" x14ac:dyDescent="0.3">
      <c r="B9" s="6"/>
      <c r="C9" s="7"/>
      <c r="D9" s="7"/>
      <c r="E9" s="7"/>
      <c r="F9" s="150" t="s">
        <v>1185</v>
      </c>
      <c r="G9" s="7"/>
      <c r="H9" s="7"/>
      <c r="I9" s="7"/>
      <c r="J9" s="8"/>
    </row>
    <row r="10" spans="2:10" ht="21" x14ac:dyDescent="0.3">
      <c r="B10" s="6"/>
      <c r="C10" s="7"/>
      <c r="D10" s="7"/>
      <c r="E10" s="7"/>
      <c r="F10" s="150" t="s">
        <v>1186</v>
      </c>
      <c r="G10" s="7"/>
      <c r="H10" s="7"/>
      <c r="I10" s="7"/>
      <c r="J10" s="8"/>
    </row>
    <row r="11" spans="2:10" ht="21" x14ac:dyDescent="0.3">
      <c r="B11" s="6"/>
      <c r="C11" s="7"/>
      <c r="D11" s="7"/>
      <c r="E11" s="7"/>
      <c r="F11" s="12"/>
      <c r="G11" s="7"/>
      <c r="H11" s="7"/>
      <c r="I11" s="7"/>
      <c r="J11" s="8"/>
    </row>
    <row r="12" spans="2:10" x14ac:dyDescent="0.3">
      <c r="B12" s="6"/>
      <c r="C12" s="7"/>
      <c r="D12" s="7"/>
      <c r="E12" s="7"/>
      <c r="F12" s="7"/>
      <c r="G12" s="7"/>
      <c r="H12" s="7"/>
      <c r="I12" s="7"/>
      <c r="J12" s="8"/>
    </row>
    <row r="13" spans="2:10" x14ac:dyDescent="0.3">
      <c r="B13" s="6"/>
      <c r="C13" s="7"/>
      <c r="D13" s="7"/>
      <c r="E13" s="7"/>
      <c r="F13" s="7"/>
      <c r="G13" s="7"/>
      <c r="H13" s="7"/>
      <c r="I13" s="7"/>
      <c r="J13" s="8"/>
    </row>
    <row r="14" spans="2:10" x14ac:dyDescent="0.3">
      <c r="B14" s="6"/>
      <c r="C14" s="7"/>
      <c r="D14" s="7"/>
      <c r="E14" s="7"/>
      <c r="F14" s="7"/>
      <c r="G14" s="7"/>
      <c r="H14" s="7"/>
      <c r="I14" s="7"/>
      <c r="J14" s="8"/>
    </row>
    <row r="15" spans="2:10" x14ac:dyDescent="0.3">
      <c r="B15" s="6"/>
      <c r="C15" s="7"/>
      <c r="D15" s="7"/>
      <c r="E15" s="7"/>
      <c r="F15" s="7"/>
      <c r="G15" s="7"/>
      <c r="H15" s="7"/>
      <c r="I15" s="7"/>
      <c r="J15" s="8"/>
    </row>
    <row r="16" spans="2:10" x14ac:dyDescent="0.3">
      <c r="B16" s="6"/>
      <c r="C16" s="7"/>
      <c r="D16" s="7"/>
      <c r="E16" s="7"/>
      <c r="F16" s="7"/>
      <c r="G16" s="7"/>
      <c r="H16" s="7"/>
      <c r="I16" s="7"/>
      <c r="J16" s="8"/>
    </row>
    <row r="17" spans="2:10" x14ac:dyDescent="0.3">
      <c r="B17" s="6"/>
      <c r="C17" s="7"/>
      <c r="D17" s="7"/>
      <c r="E17" s="7"/>
      <c r="F17" s="7"/>
      <c r="G17" s="7"/>
      <c r="H17" s="7"/>
      <c r="I17" s="7"/>
      <c r="J17" s="8"/>
    </row>
    <row r="18" spans="2:10" x14ac:dyDescent="0.3">
      <c r="B18" s="6"/>
      <c r="C18" s="7"/>
      <c r="D18" s="7"/>
      <c r="E18" s="7"/>
      <c r="F18" s="7"/>
      <c r="G18" s="7"/>
      <c r="H18" s="7"/>
      <c r="I18" s="7"/>
      <c r="J18" s="8"/>
    </row>
    <row r="19" spans="2:10" x14ac:dyDescent="0.3">
      <c r="B19" s="6"/>
      <c r="C19" s="7"/>
      <c r="D19" s="7"/>
      <c r="E19" s="7"/>
      <c r="F19" s="7"/>
      <c r="G19" s="7"/>
      <c r="H19" s="7"/>
      <c r="I19" s="7"/>
      <c r="J19" s="8"/>
    </row>
    <row r="20" spans="2:10" x14ac:dyDescent="0.3">
      <c r="B20" s="6"/>
      <c r="C20" s="7"/>
      <c r="D20" s="7"/>
      <c r="E20" s="7"/>
      <c r="F20" s="7"/>
      <c r="G20" s="7"/>
      <c r="H20" s="7"/>
      <c r="I20" s="7"/>
      <c r="J20" s="8"/>
    </row>
    <row r="21" spans="2:10" x14ac:dyDescent="0.3">
      <c r="B21" s="6"/>
      <c r="C21" s="7"/>
      <c r="D21" s="7"/>
      <c r="E21" s="7"/>
      <c r="F21" s="7"/>
      <c r="G21" s="7"/>
      <c r="H21" s="7"/>
      <c r="I21" s="7"/>
      <c r="J21" s="8"/>
    </row>
    <row r="22" spans="2:10" x14ac:dyDescent="0.3">
      <c r="B22" s="6"/>
      <c r="C22" s="7"/>
      <c r="D22" s="7"/>
      <c r="E22" s="7"/>
      <c r="F22" s="13" t="s">
        <v>13</v>
      </c>
      <c r="G22" s="7"/>
      <c r="H22" s="7"/>
      <c r="I22" s="7"/>
      <c r="J22" s="8"/>
    </row>
    <row r="23" spans="2:10" x14ac:dyDescent="0.3">
      <c r="B23" s="6"/>
      <c r="C23" s="7"/>
      <c r="D23" s="7"/>
      <c r="E23" s="7"/>
      <c r="F23" s="14"/>
      <c r="G23" s="7"/>
      <c r="H23" s="7"/>
      <c r="I23" s="7"/>
      <c r="J23" s="8"/>
    </row>
    <row r="24" spans="2:10" x14ac:dyDescent="0.3">
      <c r="B24" s="6"/>
      <c r="C24" s="7"/>
      <c r="D24" s="276" t="s">
        <v>14</v>
      </c>
      <c r="E24" s="277" t="s">
        <v>15</v>
      </c>
      <c r="F24" s="277"/>
      <c r="G24" s="277"/>
      <c r="H24" s="277"/>
      <c r="I24" s="7"/>
      <c r="J24" s="8"/>
    </row>
    <row r="25" spans="2:10" x14ac:dyDescent="0.3">
      <c r="B25" s="6"/>
      <c r="C25" s="7"/>
      <c r="D25" s="7"/>
      <c r="E25" s="15"/>
      <c r="F25" s="15"/>
      <c r="G25" s="15"/>
      <c r="H25" s="7"/>
      <c r="I25" s="7"/>
      <c r="J25" s="8"/>
    </row>
    <row r="26" spans="2:10" x14ac:dyDescent="0.3">
      <c r="B26" s="6"/>
      <c r="C26" s="7"/>
      <c r="D26" s="276" t="s">
        <v>16</v>
      </c>
      <c r="E26" s="277"/>
      <c r="F26" s="277"/>
      <c r="G26" s="277"/>
      <c r="H26" s="277"/>
      <c r="I26" s="7"/>
      <c r="J26" s="8"/>
    </row>
    <row r="27" spans="2:10" x14ac:dyDescent="0.3">
      <c r="B27" s="6"/>
      <c r="C27" s="7"/>
      <c r="D27" s="16"/>
      <c r="E27" s="16"/>
      <c r="F27" s="16"/>
      <c r="G27" s="16"/>
      <c r="H27" s="16"/>
      <c r="I27" s="7"/>
      <c r="J27" s="8"/>
    </row>
    <row r="28" spans="2:10" x14ac:dyDescent="0.3">
      <c r="B28" s="6"/>
      <c r="C28" s="7"/>
      <c r="D28" s="276" t="s">
        <v>17</v>
      </c>
      <c r="E28" s="277" t="s">
        <v>15</v>
      </c>
      <c r="F28" s="277"/>
      <c r="G28" s="277"/>
      <c r="H28" s="277"/>
      <c r="I28" s="7"/>
      <c r="J28" s="8"/>
    </row>
    <row r="29" spans="2:10" x14ac:dyDescent="0.3">
      <c r="B29" s="6"/>
      <c r="C29" s="7"/>
      <c r="D29" s="16"/>
      <c r="E29" s="16"/>
      <c r="F29" s="16"/>
      <c r="G29" s="16"/>
      <c r="H29" s="16"/>
      <c r="I29" s="7"/>
      <c r="J29" s="8"/>
    </row>
    <row r="30" spans="2:10" x14ac:dyDescent="0.3">
      <c r="B30" s="6"/>
      <c r="C30" s="7"/>
      <c r="D30" s="276" t="s">
        <v>18</v>
      </c>
      <c r="E30" s="277" t="s">
        <v>15</v>
      </c>
      <c r="F30" s="277"/>
      <c r="G30" s="277"/>
      <c r="H30" s="277"/>
      <c r="I30" s="7"/>
      <c r="J30" s="8"/>
    </row>
    <row r="31" spans="2:10" x14ac:dyDescent="0.3">
      <c r="B31" s="6"/>
      <c r="C31" s="7"/>
      <c r="D31" s="16"/>
      <c r="E31" s="16"/>
      <c r="F31" s="16"/>
      <c r="G31" s="16"/>
      <c r="H31" s="16"/>
      <c r="I31" s="7"/>
      <c r="J31" s="8"/>
    </row>
    <row r="32" spans="2:10" x14ac:dyDescent="0.3">
      <c r="B32" s="6"/>
      <c r="C32" s="7"/>
      <c r="D32" s="276" t="s">
        <v>19</v>
      </c>
      <c r="E32" s="277" t="s">
        <v>15</v>
      </c>
      <c r="F32" s="277"/>
      <c r="G32" s="277"/>
      <c r="H32" s="277"/>
      <c r="I32" s="7"/>
      <c r="J32" s="8"/>
    </row>
    <row r="33" spans="1:18" x14ac:dyDescent="0.3">
      <c r="B33" s="6"/>
      <c r="C33" s="7"/>
      <c r="D33" s="15"/>
      <c r="E33" s="15"/>
      <c r="F33" s="15"/>
      <c r="G33" s="15"/>
      <c r="H33" s="15"/>
      <c r="I33" s="7"/>
      <c r="J33" s="8"/>
    </row>
    <row r="34" spans="1:18" x14ac:dyDescent="0.3">
      <c r="B34" s="6"/>
      <c r="C34" s="7"/>
      <c r="D34" s="276" t="s">
        <v>20</v>
      </c>
      <c r="E34" s="277" t="s">
        <v>15</v>
      </c>
      <c r="F34" s="277"/>
      <c r="G34" s="277"/>
      <c r="H34" s="277"/>
      <c r="I34" s="7"/>
      <c r="J34" s="8"/>
    </row>
    <row r="35" spans="1:18" x14ac:dyDescent="0.3">
      <c r="B35" s="6"/>
      <c r="C35" s="7"/>
      <c r="D35" s="7"/>
      <c r="E35" s="7"/>
      <c r="F35" s="7"/>
      <c r="G35" s="7"/>
      <c r="H35" s="7"/>
      <c r="I35" s="7"/>
      <c r="J35" s="8"/>
    </row>
    <row r="36" spans="1:18" x14ac:dyDescent="0.3">
      <c r="B36" s="6"/>
      <c r="C36" s="7"/>
      <c r="D36" s="274" t="s">
        <v>1129</v>
      </c>
      <c r="E36" s="275"/>
      <c r="F36" s="275"/>
      <c r="G36" s="275"/>
      <c r="H36" s="275"/>
      <c r="I36" s="7"/>
      <c r="J36" s="8"/>
    </row>
    <row r="37" spans="1:18" x14ac:dyDescent="0.3">
      <c r="B37" s="6"/>
      <c r="C37" s="7"/>
      <c r="D37" s="7"/>
      <c r="E37" s="7"/>
      <c r="F37" s="14"/>
      <c r="G37" s="7"/>
      <c r="H37" s="7"/>
      <c r="I37" s="7"/>
      <c r="J37" s="8"/>
    </row>
    <row r="38" spans="1:18" x14ac:dyDescent="0.3">
      <c r="B38" s="6"/>
      <c r="C38" s="7"/>
      <c r="D38" s="272" t="s">
        <v>953</v>
      </c>
      <c r="E38" s="273"/>
      <c r="F38" s="273"/>
      <c r="G38" s="273"/>
      <c r="H38" s="273"/>
      <c r="I38" s="7"/>
      <c r="J38" s="8"/>
    </row>
    <row r="39" spans="1:18" x14ac:dyDescent="0.3">
      <c r="B39" s="6"/>
      <c r="C39" s="7"/>
      <c r="D39" s="96"/>
      <c r="E39" s="96"/>
      <c r="F39" s="96"/>
      <c r="G39" s="96"/>
      <c r="H39" s="96"/>
      <c r="I39" s="7"/>
      <c r="J39" s="8"/>
    </row>
    <row r="40" spans="1:18" s="122" customFormat="1" x14ac:dyDescent="0.3">
      <c r="A40" s="2"/>
      <c r="B40" s="6"/>
      <c r="C40" s="7"/>
      <c r="D40" s="272" t="s">
        <v>1126</v>
      </c>
      <c r="E40" s="273" t="s">
        <v>15</v>
      </c>
      <c r="F40" s="273"/>
      <c r="G40" s="273"/>
      <c r="H40" s="273"/>
      <c r="I40" s="7"/>
      <c r="J40" s="8"/>
      <c r="K40" s="2"/>
      <c r="L40" s="2"/>
      <c r="M40" s="2"/>
      <c r="N40" s="2"/>
      <c r="O40" s="2"/>
      <c r="P40" s="2"/>
      <c r="Q40" s="2"/>
      <c r="R40" s="2"/>
    </row>
    <row r="41" spans="1:18" s="122" customFormat="1" x14ac:dyDescent="0.3">
      <c r="A41" s="2"/>
      <c r="B41" s="6"/>
      <c r="C41" s="7"/>
      <c r="D41" s="7"/>
      <c r="E41" s="127"/>
      <c r="F41" s="127"/>
      <c r="G41" s="127"/>
      <c r="H41" s="127"/>
      <c r="I41" s="7"/>
      <c r="J41" s="8"/>
      <c r="K41" s="2"/>
      <c r="L41" s="2"/>
      <c r="M41" s="2"/>
      <c r="N41" s="2"/>
      <c r="O41" s="2"/>
      <c r="P41" s="2"/>
      <c r="Q41" s="2"/>
      <c r="R41" s="2"/>
    </row>
    <row r="42" spans="1:18" s="122" customFormat="1" x14ac:dyDescent="0.3">
      <c r="A42" s="2"/>
      <c r="B42" s="6"/>
      <c r="C42" s="7"/>
      <c r="D42" s="272" t="s">
        <v>1127</v>
      </c>
      <c r="E42" s="273"/>
      <c r="F42" s="273"/>
      <c r="G42" s="273"/>
      <c r="H42" s="273"/>
      <c r="I42" s="7"/>
      <c r="J42" s="8"/>
      <c r="K42" s="2"/>
      <c r="L42" s="2"/>
      <c r="M42" s="2"/>
      <c r="N42" s="2"/>
      <c r="O42" s="2"/>
      <c r="P42" s="2"/>
      <c r="Q42" s="2"/>
      <c r="R42" s="2"/>
    </row>
    <row r="43" spans="1:18" ht="15" thickBot="1" x14ac:dyDescent="0.35">
      <c r="B43" s="17"/>
      <c r="C43" s="18"/>
      <c r="D43" s="18"/>
      <c r="E43" s="18"/>
      <c r="F43" s="18"/>
      <c r="G43" s="18"/>
      <c r="H43" s="18"/>
      <c r="I43" s="18"/>
      <c r="J43" s="19"/>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 ref="D36:H36" location="'D. National Transparency Templ'!A1" display="Worksheet D: National Transparency Template" xr:uid="{38B93E38-62AA-480E-ABB8-C41D69425FD5}"/>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zoomScale="80" zoomScaleNormal="80" workbookViewId="0">
      <selection activeCell="A2" sqref="A2"/>
    </sheetView>
  </sheetViews>
  <sheetFormatPr defaultColWidth="8.88671875" defaultRowHeight="14.4" outlineLevelRow="1" x14ac:dyDescent="0.3"/>
  <cols>
    <col min="1" max="1" width="13.33203125" style="25" customWidth="1"/>
    <col min="2" max="2" width="60.6640625" style="25" customWidth="1"/>
    <col min="3" max="3" width="39.109375" style="25" bestFit="1" customWidth="1"/>
    <col min="4" max="4" width="35.109375" style="25" bestFit="1" customWidth="1"/>
    <col min="5" max="5" width="6.6640625" style="25" customWidth="1"/>
    <col min="6" max="6" width="41.6640625" style="25" customWidth="1"/>
    <col min="7" max="7" width="41.6640625" style="23" customWidth="1"/>
    <col min="8" max="8" width="7.33203125" style="25" customWidth="1"/>
    <col min="9" max="10" width="38.109375" style="25" customWidth="1"/>
    <col min="11" max="11" width="47.6640625" style="25" customWidth="1"/>
    <col min="12" max="12" width="7.33203125" style="25" customWidth="1"/>
    <col min="13" max="13" width="25.6640625" style="25" customWidth="1"/>
    <col min="14" max="14" width="25.6640625" style="23" customWidth="1"/>
    <col min="15" max="16384" width="8.88671875" style="55"/>
  </cols>
  <sheetData>
    <row r="1" spans="1:13" ht="31.2" x14ac:dyDescent="0.3">
      <c r="A1" s="101" t="s">
        <v>954</v>
      </c>
      <c r="B1" s="101"/>
      <c r="C1" s="23"/>
      <c r="D1" s="23"/>
      <c r="E1" s="23"/>
      <c r="F1" s="135" t="s">
        <v>1120</v>
      </c>
      <c r="H1" s="23"/>
      <c r="I1" s="101"/>
      <c r="J1" s="23"/>
      <c r="K1" s="23"/>
      <c r="L1" s="23"/>
      <c r="M1" s="23"/>
    </row>
    <row r="2" spans="1:13" ht="15" thickBot="1" x14ac:dyDescent="0.35">
      <c r="A2" s="23"/>
      <c r="B2" s="24"/>
      <c r="C2" s="24"/>
      <c r="D2" s="23"/>
      <c r="E2" s="23"/>
      <c r="F2" s="23"/>
      <c r="H2" s="23"/>
      <c r="L2" s="23"/>
      <c r="M2" s="23"/>
    </row>
    <row r="3" spans="1:13" ht="18.600000000000001" thickBot="1" x14ac:dyDescent="0.35">
      <c r="A3" s="26"/>
      <c r="B3" s="27" t="s">
        <v>21</v>
      </c>
      <c r="C3" s="28" t="s">
        <v>157</v>
      </c>
      <c r="D3" s="26"/>
      <c r="E3" s="26"/>
      <c r="F3" s="23"/>
      <c r="G3" s="26"/>
      <c r="H3" s="23"/>
      <c r="L3" s="23"/>
      <c r="M3" s="23"/>
    </row>
    <row r="4" spans="1:13" ht="15" thickBot="1" x14ac:dyDescent="0.35">
      <c r="H4" s="23"/>
      <c r="L4" s="23"/>
      <c r="M4" s="23"/>
    </row>
    <row r="5" spans="1:13" ht="18" x14ac:dyDescent="0.3">
      <c r="A5" s="29"/>
      <c r="B5" s="30" t="s">
        <v>22</v>
      </c>
      <c r="C5" s="29"/>
      <c r="E5" s="31"/>
      <c r="F5" s="31"/>
      <c r="H5" s="23"/>
      <c r="L5" s="23"/>
      <c r="M5" s="23"/>
    </row>
    <row r="6" spans="1:13" x14ac:dyDescent="0.3">
      <c r="B6" s="33" t="s">
        <v>23</v>
      </c>
      <c r="C6" s="123"/>
      <c r="D6" s="123"/>
      <c r="H6" s="23"/>
      <c r="L6" s="23"/>
      <c r="M6" s="23"/>
    </row>
    <row r="7" spans="1:13" x14ac:dyDescent="0.3">
      <c r="B7" s="32" t="s">
        <v>24</v>
      </c>
      <c r="C7" s="123"/>
      <c r="D7" s="123"/>
      <c r="H7" s="23"/>
      <c r="L7" s="23"/>
      <c r="M7" s="23"/>
    </row>
    <row r="8" spans="1:13" x14ac:dyDescent="0.3">
      <c r="B8" s="32" t="s">
        <v>25</v>
      </c>
      <c r="C8" s="123"/>
      <c r="D8" s="123"/>
      <c r="F8" s="25" t="s">
        <v>26</v>
      </c>
      <c r="H8" s="23"/>
      <c r="L8" s="23"/>
      <c r="M8" s="23"/>
    </row>
    <row r="9" spans="1:13" x14ac:dyDescent="0.3">
      <c r="B9" s="136" t="s">
        <v>1060</v>
      </c>
      <c r="H9" s="23"/>
      <c r="L9" s="23"/>
      <c r="M9" s="23"/>
    </row>
    <row r="10" spans="1:13" x14ac:dyDescent="0.3">
      <c r="B10" s="33" t="s">
        <v>27</v>
      </c>
      <c r="H10" s="23"/>
      <c r="L10" s="23"/>
      <c r="M10" s="23"/>
    </row>
    <row r="11" spans="1:13" ht="15" thickBot="1" x14ac:dyDescent="0.35">
      <c r="B11" s="34" t="s">
        <v>28</v>
      </c>
      <c r="H11" s="23"/>
      <c r="L11" s="23"/>
      <c r="M11" s="23"/>
    </row>
    <row r="12" spans="1:13" x14ac:dyDescent="0.3">
      <c r="B12" s="35"/>
      <c r="H12" s="23"/>
      <c r="L12" s="23"/>
      <c r="M12" s="23"/>
    </row>
    <row r="13" spans="1:13" ht="36" x14ac:dyDescent="0.3">
      <c r="A13" s="36" t="s">
        <v>29</v>
      </c>
      <c r="B13" s="36" t="s">
        <v>23</v>
      </c>
      <c r="C13" s="37"/>
      <c r="D13" s="37"/>
      <c r="E13" s="37"/>
      <c r="F13" s="37"/>
      <c r="G13" s="38"/>
      <c r="H13" s="23"/>
      <c r="L13" s="23"/>
      <c r="M13" s="23"/>
    </row>
    <row r="14" spans="1:13" x14ac:dyDescent="0.3">
      <c r="A14" s="25" t="s">
        <v>30</v>
      </c>
      <c r="B14" s="39" t="s">
        <v>0</v>
      </c>
      <c r="C14" s="151" t="s">
        <v>419</v>
      </c>
      <c r="E14" s="31"/>
      <c r="F14" s="31"/>
      <c r="H14" s="23"/>
      <c r="L14" s="23"/>
      <c r="M14" s="23"/>
    </row>
    <row r="15" spans="1:13" x14ac:dyDescent="0.3">
      <c r="A15" s="25" t="s">
        <v>32</v>
      </c>
      <c r="B15" s="39" t="s">
        <v>33</v>
      </c>
      <c r="C15" s="151" t="s">
        <v>1144</v>
      </c>
      <c r="E15" s="31"/>
      <c r="F15" s="31"/>
      <c r="H15" s="23"/>
      <c r="L15" s="23"/>
      <c r="M15" s="23"/>
    </row>
    <row r="16" spans="1:13" x14ac:dyDescent="0.3">
      <c r="A16" s="25" t="s">
        <v>34</v>
      </c>
      <c r="B16" s="39" t="s">
        <v>35</v>
      </c>
      <c r="C16" s="156" t="s">
        <v>1149</v>
      </c>
      <c r="E16" s="31"/>
      <c r="F16" s="31"/>
      <c r="H16" s="23"/>
      <c r="L16" s="23"/>
      <c r="M16" s="23"/>
    </row>
    <row r="17" spans="1:13" x14ac:dyDescent="0.3">
      <c r="A17" s="25" t="s">
        <v>36</v>
      </c>
      <c r="B17" s="39" t="s">
        <v>37</v>
      </c>
      <c r="C17" s="157" t="s">
        <v>1187</v>
      </c>
      <c r="E17" s="31"/>
      <c r="F17" s="31"/>
      <c r="H17" s="23"/>
      <c r="L17" s="23"/>
      <c r="M17" s="23"/>
    </row>
    <row r="18" spans="1:13" hidden="1" outlineLevel="1" x14ac:dyDescent="0.3">
      <c r="A18" s="25" t="s">
        <v>38</v>
      </c>
      <c r="B18" s="40" t="s">
        <v>39</v>
      </c>
      <c r="E18" s="31"/>
      <c r="F18" s="31"/>
      <c r="H18" s="23"/>
      <c r="L18" s="23"/>
      <c r="M18" s="23"/>
    </row>
    <row r="19" spans="1:13" hidden="1" outlineLevel="1" x14ac:dyDescent="0.3">
      <c r="A19" s="25" t="s">
        <v>40</v>
      </c>
      <c r="B19" s="40" t="s">
        <v>41</v>
      </c>
      <c r="E19" s="31"/>
      <c r="F19" s="31"/>
      <c r="H19" s="23"/>
      <c r="L19" s="23"/>
      <c r="M19" s="23"/>
    </row>
    <row r="20" spans="1:13" hidden="1" outlineLevel="1" x14ac:dyDescent="0.3">
      <c r="A20" s="25" t="s">
        <v>42</v>
      </c>
      <c r="B20" s="40"/>
      <c r="E20" s="31"/>
      <c r="F20" s="31"/>
      <c r="H20" s="23"/>
      <c r="L20" s="23"/>
      <c r="M20" s="23"/>
    </row>
    <row r="21" spans="1:13" hidden="1" outlineLevel="1" x14ac:dyDescent="0.3">
      <c r="A21" s="25" t="s">
        <v>43</v>
      </c>
      <c r="B21" s="40"/>
      <c r="E21" s="31"/>
      <c r="F21" s="31"/>
      <c r="H21" s="23"/>
      <c r="L21" s="23"/>
      <c r="M21" s="23"/>
    </row>
    <row r="22" spans="1:13" hidden="1" outlineLevel="1" x14ac:dyDescent="0.3">
      <c r="A22" s="25" t="s">
        <v>44</v>
      </c>
      <c r="B22" s="40"/>
      <c r="E22" s="31"/>
      <c r="F22" s="31"/>
      <c r="H22" s="23"/>
      <c r="L22" s="23"/>
      <c r="M22" s="23"/>
    </row>
    <row r="23" spans="1:13" hidden="1" outlineLevel="1" x14ac:dyDescent="0.3">
      <c r="A23" s="25" t="s">
        <v>45</v>
      </c>
      <c r="B23" s="40"/>
      <c r="E23" s="31"/>
      <c r="F23" s="31"/>
      <c r="H23" s="23"/>
      <c r="L23" s="23"/>
      <c r="M23" s="23"/>
    </row>
    <row r="24" spans="1:13" hidden="1" outlineLevel="1" x14ac:dyDescent="0.3">
      <c r="A24" s="25" t="s">
        <v>46</v>
      </c>
      <c r="B24" s="40"/>
      <c r="E24" s="31"/>
      <c r="F24" s="31"/>
      <c r="H24" s="23"/>
      <c r="L24" s="23"/>
      <c r="M24" s="23"/>
    </row>
    <row r="25" spans="1:13" hidden="1" outlineLevel="1" x14ac:dyDescent="0.3">
      <c r="A25" s="25" t="s">
        <v>47</v>
      </c>
      <c r="B25" s="40"/>
      <c r="E25" s="31"/>
      <c r="F25" s="31"/>
      <c r="H25" s="23"/>
      <c r="L25" s="23"/>
      <c r="M25" s="23"/>
    </row>
    <row r="26" spans="1:13" ht="18" collapsed="1" x14ac:dyDescent="0.3">
      <c r="A26" s="37"/>
      <c r="B26" s="36" t="s">
        <v>24</v>
      </c>
      <c r="C26" s="37"/>
      <c r="D26" s="37"/>
      <c r="E26" s="37"/>
      <c r="F26" s="37"/>
      <c r="G26" s="38"/>
      <c r="H26" s="23"/>
      <c r="L26" s="23"/>
      <c r="M26" s="23"/>
    </row>
    <row r="27" spans="1:13" x14ac:dyDescent="0.3">
      <c r="A27" s="25" t="s">
        <v>48</v>
      </c>
      <c r="B27" s="148" t="s">
        <v>1125</v>
      </c>
      <c r="C27" s="151" t="s">
        <v>1122</v>
      </c>
      <c r="D27" s="42"/>
      <c r="E27" s="42"/>
      <c r="F27" s="42"/>
      <c r="H27" s="23"/>
      <c r="L27" s="23"/>
      <c r="M27" s="23"/>
    </row>
    <row r="28" spans="1:13" x14ac:dyDescent="0.3">
      <c r="A28" s="25" t="s">
        <v>49</v>
      </c>
      <c r="B28" s="137" t="s">
        <v>1121</v>
      </c>
      <c r="C28" s="149" t="s">
        <v>1122</v>
      </c>
      <c r="D28" s="42"/>
      <c r="E28" s="42"/>
      <c r="F28" s="42"/>
      <c r="H28" s="23"/>
      <c r="L28" s="23"/>
      <c r="M28" s="147" t="s">
        <v>1122</v>
      </c>
    </row>
    <row r="29" spans="1:13" x14ac:dyDescent="0.3">
      <c r="A29" s="25" t="s">
        <v>51</v>
      </c>
      <c r="B29" s="41" t="s">
        <v>50</v>
      </c>
      <c r="C29" s="25" t="s">
        <v>1122</v>
      </c>
      <c r="E29" s="42"/>
      <c r="F29" s="42"/>
      <c r="H29" s="23"/>
      <c r="L29" s="23"/>
      <c r="M29" s="147" t="s">
        <v>1123</v>
      </c>
    </row>
    <row r="30" spans="1:13" ht="13.2" customHeight="1" outlineLevel="1" x14ac:dyDescent="0.3">
      <c r="A30" s="25" t="s">
        <v>53</v>
      </c>
      <c r="B30" s="41" t="s">
        <v>52</v>
      </c>
      <c r="C30" s="158" t="s">
        <v>1150</v>
      </c>
      <c r="E30" s="42"/>
      <c r="F30" s="42"/>
      <c r="H30" s="23"/>
      <c r="L30" s="23"/>
      <c r="M30" s="147" t="s">
        <v>1124</v>
      </c>
    </row>
    <row r="31" spans="1:13" outlineLevel="1" x14ac:dyDescent="0.3">
      <c r="A31" s="25" t="s">
        <v>54</v>
      </c>
      <c r="B31" s="41"/>
      <c r="E31" s="42"/>
      <c r="F31" s="42"/>
      <c r="H31" s="23"/>
      <c r="L31" s="23"/>
      <c r="M31" s="23"/>
    </row>
    <row r="32" spans="1:13" outlineLevel="1" x14ac:dyDescent="0.3">
      <c r="A32" s="25" t="s">
        <v>55</v>
      </c>
      <c r="B32" s="41"/>
      <c r="E32" s="42"/>
      <c r="F32" s="42"/>
      <c r="H32" s="23"/>
      <c r="L32" s="23"/>
      <c r="M32" s="23"/>
    </row>
    <row r="33" spans="1:14" outlineLevel="1" x14ac:dyDescent="0.3">
      <c r="A33" s="25" t="s">
        <v>56</v>
      </c>
      <c r="B33" s="41"/>
      <c r="E33" s="42"/>
      <c r="F33" s="42"/>
      <c r="H33" s="23"/>
      <c r="L33" s="23"/>
      <c r="M33" s="23"/>
    </row>
    <row r="34" spans="1:14" outlineLevel="1" x14ac:dyDescent="0.3">
      <c r="A34" s="25" t="s">
        <v>57</v>
      </c>
      <c r="B34" s="41"/>
      <c r="E34" s="42"/>
      <c r="F34" s="42"/>
      <c r="H34" s="23"/>
      <c r="L34" s="23"/>
      <c r="M34" s="23"/>
    </row>
    <row r="35" spans="1:14" outlineLevel="1" x14ac:dyDescent="0.3">
      <c r="A35" s="25" t="s">
        <v>58</v>
      </c>
      <c r="B35" s="43"/>
      <c r="E35" s="42"/>
      <c r="F35" s="42"/>
      <c r="H35" s="23"/>
      <c r="L35" s="23"/>
      <c r="M35" s="23"/>
    </row>
    <row r="36" spans="1:14" ht="18" x14ac:dyDescent="0.3">
      <c r="A36" s="36"/>
      <c r="B36" s="36" t="s">
        <v>25</v>
      </c>
      <c r="C36" s="36"/>
      <c r="D36" s="37"/>
      <c r="E36" s="37"/>
      <c r="F36" s="37"/>
      <c r="G36" s="38"/>
      <c r="H36" s="23"/>
      <c r="L36" s="23"/>
      <c r="M36" s="23"/>
    </row>
    <row r="37" spans="1:14" ht="15" customHeight="1" x14ac:dyDescent="0.3">
      <c r="A37" s="44"/>
      <c r="B37" s="45" t="s">
        <v>59</v>
      </c>
      <c r="C37" s="44" t="s">
        <v>60</v>
      </c>
      <c r="D37" s="46"/>
      <c r="E37" s="46"/>
      <c r="F37" s="46"/>
      <c r="G37" s="47"/>
      <c r="H37" s="23"/>
      <c r="L37" s="23"/>
      <c r="M37" s="23"/>
    </row>
    <row r="38" spans="1:14" x14ac:dyDescent="0.3">
      <c r="A38" s="25" t="s">
        <v>4</v>
      </c>
      <c r="B38" s="42" t="s">
        <v>831</v>
      </c>
      <c r="C38" s="261">
        <v>811.65183705999993</v>
      </c>
      <c r="F38" s="42"/>
      <c r="H38" s="23"/>
      <c r="L38" s="23"/>
      <c r="M38" s="23"/>
    </row>
    <row r="39" spans="1:14" x14ac:dyDescent="0.3">
      <c r="A39" s="25" t="s">
        <v>61</v>
      </c>
      <c r="B39" s="42" t="s">
        <v>62</v>
      </c>
      <c r="C39" s="261">
        <v>450</v>
      </c>
      <c r="F39" s="42"/>
      <c r="H39" s="23"/>
      <c r="L39" s="23"/>
      <c r="M39" s="23"/>
      <c r="N39" s="55"/>
    </row>
    <row r="40" spans="1:14" outlineLevel="1" x14ac:dyDescent="0.3">
      <c r="A40" s="25" t="s">
        <v>63</v>
      </c>
      <c r="B40" s="48" t="s">
        <v>64</v>
      </c>
      <c r="C40" s="261">
        <v>726.35773259557448</v>
      </c>
      <c r="F40" s="42"/>
      <c r="H40" s="23"/>
      <c r="L40" s="23"/>
      <c r="M40" s="23"/>
      <c r="N40" s="55"/>
    </row>
    <row r="41" spans="1:14" outlineLevel="1" x14ac:dyDescent="0.3">
      <c r="A41" s="25" t="s">
        <v>65</v>
      </c>
      <c r="B41" s="48" t="s">
        <v>66</v>
      </c>
      <c r="C41" s="261">
        <v>471.56007255198608</v>
      </c>
      <c r="F41" s="42"/>
      <c r="H41" s="23"/>
      <c r="L41" s="23"/>
      <c r="M41" s="23"/>
      <c r="N41" s="55"/>
    </row>
    <row r="42" spans="1:14" outlineLevel="1" x14ac:dyDescent="0.3">
      <c r="A42" s="25" t="s">
        <v>67</v>
      </c>
      <c r="B42" s="48"/>
      <c r="C42" s="103"/>
      <c r="F42" s="42"/>
      <c r="H42" s="23"/>
      <c r="L42" s="23"/>
      <c r="M42" s="23"/>
      <c r="N42" s="55"/>
    </row>
    <row r="43" spans="1:14" outlineLevel="1" x14ac:dyDescent="0.3">
      <c r="A43" s="55" t="s">
        <v>979</v>
      </c>
      <c r="B43" s="42"/>
      <c r="F43" s="42"/>
      <c r="H43" s="23"/>
      <c r="L43" s="23"/>
      <c r="M43" s="23"/>
      <c r="N43" s="55"/>
    </row>
    <row r="44" spans="1:14" ht="15" customHeight="1" x14ac:dyDescent="0.3">
      <c r="A44" s="44"/>
      <c r="B44" s="44" t="s">
        <v>68</v>
      </c>
      <c r="C44" s="44" t="s">
        <v>1094</v>
      </c>
      <c r="D44" s="44" t="s">
        <v>1103</v>
      </c>
      <c r="E44" s="44"/>
      <c r="F44" s="44" t="s">
        <v>1102</v>
      </c>
      <c r="G44" s="44" t="s">
        <v>69</v>
      </c>
      <c r="I44" s="23"/>
      <c r="J44" s="23"/>
      <c r="K44" s="55"/>
      <c r="L44" s="55"/>
      <c r="M44" s="55"/>
      <c r="N44" s="55"/>
    </row>
    <row r="45" spans="1:14" x14ac:dyDescent="0.3">
      <c r="A45" s="25" t="s">
        <v>7</v>
      </c>
      <c r="B45" s="124" t="s">
        <v>70</v>
      </c>
      <c r="C45" s="134">
        <v>0.05</v>
      </c>
      <c r="D45" s="99">
        <f>IF(OR(C38="[For completion]",C39="[For completion]"),"Please complete G.3.1.1 and G.3.1.2",(C38/C39-1-MAX(C45,F45)))</f>
        <v>0.73367074902222207</v>
      </c>
      <c r="E45" s="99"/>
      <c r="F45" s="134">
        <v>7.0000000000000007E-2</v>
      </c>
      <c r="G45" s="151" t="s">
        <v>1151</v>
      </c>
      <c r="H45" s="23"/>
      <c r="L45" s="23"/>
      <c r="M45" s="23"/>
      <c r="N45" s="55"/>
    </row>
    <row r="46" spans="1:14" hidden="1" outlineLevel="1" x14ac:dyDescent="0.3">
      <c r="A46" s="25" t="s">
        <v>71</v>
      </c>
      <c r="B46" s="40" t="s">
        <v>72</v>
      </c>
      <c r="C46" s="99"/>
      <c r="D46" s="99"/>
      <c r="E46" s="99"/>
      <c r="F46" s="99"/>
      <c r="G46" s="62"/>
      <c r="H46" s="23"/>
      <c r="L46" s="23"/>
      <c r="M46" s="23"/>
      <c r="N46" s="55"/>
    </row>
    <row r="47" spans="1:14" hidden="1" outlineLevel="1" x14ac:dyDescent="0.3">
      <c r="A47" s="25" t="s">
        <v>73</v>
      </c>
      <c r="B47" s="40" t="s">
        <v>74</v>
      </c>
      <c r="C47" s="99"/>
      <c r="D47" s="99"/>
      <c r="E47" s="99"/>
      <c r="F47" s="99"/>
      <c r="G47" s="62"/>
      <c r="H47" s="23"/>
      <c r="L47" s="23"/>
      <c r="M47" s="23"/>
      <c r="N47" s="55"/>
    </row>
    <row r="48" spans="1:14" hidden="1" outlineLevel="1" x14ac:dyDescent="0.3">
      <c r="A48" s="25" t="s">
        <v>75</v>
      </c>
      <c r="B48" s="40"/>
      <c r="C48" s="62"/>
      <c r="D48" s="62"/>
      <c r="E48" s="62"/>
      <c r="F48" s="62"/>
      <c r="G48" s="62"/>
      <c r="H48" s="23"/>
      <c r="L48" s="23"/>
      <c r="M48" s="23"/>
      <c r="N48" s="55"/>
    </row>
    <row r="49" spans="1:14" hidden="1" outlineLevel="1" x14ac:dyDescent="0.3">
      <c r="A49" s="25" t="s">
        <v>76</v>
      </c>
      <c r="B49" s="40"/>
      <c r="C49" s="62"/>
      <c r="D49" s="62"/>
      <c r="E49" s="62"/>
      <c r="F49" s="62"/>
      <c r="G49" s="62"/>
      <c r="H49" s="23"/>
      <c r="L49" s="23"/>
      <c r="M49" s="23"/>
      <c r="N49" s="55"/>
    </row>
    <row r="50" spans="1:14" hidden="1" outlineLevel="1" x14ac:dyDescent="0.3">
      <c r="A50" s="25" t="s">
        <v>77</v>
      </c>
      <c r="B50" s="40"/>
      <c r="C50" s="62"/>
      <c r="D50" s="62"/>
      <c r="E50" s="62"/>
      <c r="F50" s="62"/>
      <c r="G50" s="62"/>
      <c r="H50" s="23"/>
      <c r="L50" s="23"/>
      <c r="M50" s="23"/>
      <c r="N50" s="55"/>
    </row>
    <row r="51" spans="1:14" hidden="1" outlineLevel="1" x14ac:dyDescent="0.3">
      <c r="A51" s="25" t="s">
        <v>78</v>
      </c>
      <c r="B51" s="40"/>
      <c r="C51" s="62"/>
      <c r="D51" s="62"/>
      <c r="E51" s="62"/>
      <c r="F51" s="62"/>
      <c r="G51" s="62"/>
      <c r="H51" s="23"/>
      <c r="L51" s="23"/>
      <c r="M51" s="23"/>
      <c r="N51" s="55"/>
    </row>
    <row r="52" spans="1:14" ht="15" customHeight="1" collapsed="1" x14ac:dyDescent="0.3">
      <c r="A52" s="44"/>
      <c r="B52" s="45" t="s">
        <v>79</v>
      </c>
      <c r="C52" s="44" t="s">
        <v>60</v>
      </c>
      <c r="D52" s="44"/>
      <c r="E52" s="46"/>
      <c r="F52" s="47" t="s">
        <v>80</v>
      </c>
      <c r="G52" s="47"/>
      <c r="H52" s="23"/>
      <c r="L52" s="23"/>
      <c r="M52" s="23"/>
      <c r="N52" s="55"/>
    </row>
    <row r="53" spans="1:14" x14ac:dyDescent="0.3">
      <c r="A53" s="25" t="s">
        <v>81</v>
      </c>
      <c r="B53" s="42" t="s">
        <v>82</v>
      </c>
      <c r="C53" s="261">
        <v>0</v>
      </c>
      <c r="E53" s="50"/>
      <c r="F53" s="110">
        <f>IF($C$58=0,"",IF(C53="[for completion]","",C53/$C$58))</f>
        <v>0</v>
      </c>
      <c r="G53" s="51"/>
      <c r="H53" s="23"/>
      <c r="L53" s="23"/>
      <c r="M53" s="23"/>
      <c r="N53" s="55"/>
    </row>
    <row r="54" spans="1:14" x14ac:dyDescent="0.3">
      <c r="A54" s="25" t="s">
        <v>83</v>
      </c>
      <c r="B54" s="42" t="s">
        <v>84</v>
      </c>
      <c r="C54" s="261">
        <v>787.74079142999994</v>
      </c>
      <c r="E54" s="50"/>
      <c r="F54" s="110">
        <f>IF($C$58=0,"",IF(C54="[for completion]","",C54/$C$58))</f>
        <v>0.97054026795945958</v>
      </c>
      <c r="G54" s="51"/>
      <c r="H54" s="23"/>
      <c r="L54" s="23"/>
      <c r="M54" s="23"/>
      <c r="N54" s="55"/>
    </row>
    <row r="55" spans="1:14" x14ac:dyDescent="0.3">
      <c r="A55" s="25" t="s">
        <v>85</v>
      </c>
      <c r="B55" s="42" t="s">
        <v>86</v>
      </c>
      <c r="C55" s="261">
        <v>0</v>
      </c>
      <c r="E55" s="50"/>
      <c r="F55" s="118">
        <f>IF($C$58=0,"",IF(C55="[for completion]","",C55/$C$58))</f>
        <v>0</v>
      </c>
      <c r="G55" s="51"/>
      <c r="H55" s="23"/>
      <c r="L55" s="23"/>
      <c r="M55" s="23"/>
      <c r="N55" s="55"/>
    </row>
    <row r="56" spans="1:14" x14ac:dyDescent="0.3">
      <c r="A56" s="25" t="s">
        <v>87</v>
      </c>
      <c r="B56" s="42" t="s">
        <v>88</v>
      </c>
      <c r="C56" s="261">
        <v>23.91104563</v>
      </c>
      <c r="E56" s="50"/>
      <c r="F56" s="118">
        <f>IF($C$58=0,"",IF(C56="[for completion]","",C56/$C$58))</f>
        <v>2.9459732040540455E-2</v>
      </c>
      <c r="G56" s="51"/>
      <c r="H56" s="23"/>
      <c r="L56" s="23"/>
      <c r="M56" s="23"/>
      <c r="N56" s="55"/>
    </row>
    <row r="57" spans="1:14" x14ac:dyDescent="0.3">
      <c r="A57" s="25" t="s">
        <v>89</v>
      </c>
      <c r="B57" s="25" t="s">
        <v>90</v>
      </c>
      <c r="C57" s="261">
        <v>0</v>
      </c>
      <c r="E57" s="50"/>
      <c r="F57" s="110">
        <f>IF($C$58=0,"",IF(C57="[for completion]","",C57/$C$58))</f>
        <v>0</v>
      </c>
      <c r="G57" s="51"/>
      <c r="H57" s="23"/>
      <c r="L57" s="23"/>
      <c r="M57" s="23"/>
      <c r="N57" s="55"/>
    </row>
    <row r="58" spans="1:14" x14ac:dyDescent="0.3">
      <c r="A58" s="25" t="s">
        <v>91</v>
      </c>
      <c r="B58" s="52" t="s">
        <v>92</v>
      </c>
      <c r="C58" s="105">
        <f>SUM(C53:C57)</f>
        <v>811.65183705999993</v>
      </c>
      <c r="D58" s="50"/>
      <c r="E58" s="50"/>
      <c r="F58" s="111">
        <f>SUM(F53:F57)</f>
        <v>1</v>
      </c>
      <c r="G58" s="51"/>
      <c r="H58" s="23"/>
      <c r="L58" s="23"/>
      <c r="M58" s="23"/>
      <c r="N58" s="55"/>
    </row>
    <row r="59" spans="1:14" hidden="1" outlineLevel="1" x14ac:dyDescent="0.3">
      <c r="A59" s="25" t="s">
        <v>93</v>
      </c>
      <c r="B59" s="54" t="s">
        <v>94</v>
      </c>
      <c r="C59" s="103"/>
      <c r="E59" s="50"/>
      <c r="F59" s="110">
        <f t="shared" ref="F59:F64" si="0">IF($C$58=0,"",IF(C59="[for completion]","",C59/$C$58))</f>
        <v>0</v>
      </c>
      <c r="G59" s="51"/>
      <c r="H59" s="23"/>
      <c r="L59" s="23"/>
      <c r="M59" s="23"/>
      <c r="N59" s="55"/>
    </row>
    <row r="60" spans="1:14" hidden="1" outlineLevel="1" x14ac:dyDescent="0.3">
      <c r="A60" s="25" t="s">
        <v>95</v>
      </c>
      <c r="B60" s="54" t="s">
        <v>94</v>
      </c>
      <c r="C60" s="103"/>
      <c r="E60" s="50"/>
      <c r="F60" s="110">
        <f t="shared" si="0"/>
        <v>0</v>
      </c>
      <c r="G60" s="51"/>
      <c r="H60" s="23"/>
      <c r="L60" s="23"/>
      <c r="M60" s="23"/>
      <c r="N60" s="55"/>
    </row>
    <row r="61" spans="1:14" hidden="1" outlineLevel="1" x14ac:dyDescent="0.3">
      <c r="A61" s="25" t="s">
        <v>96</v>
      </c>
      <c r="B61" s="54" t="s">
        <v>94</v>
      </c>
      <c r="C61" s="103"/>
      <c r="E61" s="50"/>
      <c r="F61" s="110">
        <f t="shared" si="0"/>
        <v>0</v>
      </c>
      <c r="G61" s="51"/>
      <c r="H61" s="23"/>
      <c r="L61" s="23"/>
      <c r="M61" s="23"/>
      <c r="N61" s="55"/>
    </row>
    <row r="62" spans="1:14" hidden="1" outlineLevel="1" x14ac:dyDescent="0.3">
      <c r="A62" s="25" t="s">
        <v>97</v>
      </c>
      <c r="B62" s="54" t="s">
        <v>94</v>
      </c>
      <c r="C62" s="103"/>
      <c r="E62" s="50"/>
      <c r="F62" s="110">
        <f t="shared" si="0"/>
        <v>0</v>
      </c>
      <c r="G62" s="51"/>
      <c r="H62" s="23"/>
      <c r="L62" s="23"/>
      <c r="M62" s="23"/>
      <c r="N62" s="55"/>
    </row>
    <row r="63" spans="1:14" hidden="1" outlineLevel="1" x14ac:dyDescent="0.3">
      <c r="A63" s="25" t="s">
        <v>98</v>
      </c>
      <c r="B63" s="54" t="s">
        <v>94</v>
      </c>
      <c r="C63" s="103"/>
      <c r="E63" s="50"/>
      <c r="F63" s="110">
        <f t="shared" si="0"/>
        <v>0</v>
      </c>
      <c r="G63" s="51"/>
      <c r="H63" s="23"/>
      <c r="L63" s="23"/>
      <c r="M63" s="23"/>
      <c r="N63" s="55"/>
    </row>
    <row r="64" spans="1:14" hidden="1" outlineLevel="1" x14ac:dyDescent="0.3">
      <c r="A64" s="25" t="s">
        <v>99</v>
      </c>
      <c r="B64" s="54" t="s">
        <v>94</v>
      </c>
      <c r="C64" s="106"/>
      <c r="D64" s="55"/>
      <c r="E64" s="55"/>
      <c r="F64" s="110">
        <f t="shared" si="0"/>
        <v>0</v>
      </c>
      <c r="G64" s="53"/>
      <c r="H64" s="23"/>
      <c r="L64" s="23"/>
      <c r="M64" s="23"/>
      <c r="N64" s="55"/>
    </row>
    <row r="65" spans="1:14" ht="15" customHeight="1" collapsed="1" x14ac:dyDescent="0.3">
      <c r="A65" s="44"/>
      <c r="B65" s="45" t="s">
        <v>100</v>
      </c>
      <c r="C65" s="92" t="s">
        <v>838</v>
      </c>
      <c r="D65" s="92" t="s">
        <v>839</v>
      </c>
      <c r="E65" s="46"/>
      <c r="F65" s="47" t="s">
        <v>101</v>
      </c>
      <c r="G65" s="56" t="s">
        <v>102</v>
      </c>
      <c r="H65" s="23"/>
      <c r="L65" s="23"/>
      <c r="M65" s="23"/>
      <c r="N65" s="55"/>
    </row>
    <row r="66" spans="1:14" x14ac:dyDescent="0.3">
      <c r="A66" s="25" t="s">
        <v>103</v>
      </c>
      <c r="B66" s="42" t="s">
        <v>887</v>
      </c>
      <c r="C66" s="261">
        <v>10.583564863220147</v>
      </c>
      <c r="D66" s="151" t="s">
        <v>664</v>
      </c>
      <c r="E66" s="39"/>
      <c r="F66" s="57"/>
      <c r="G66" s="58"/>
      <c r="H66" s="23"/>
      <c r="L66" s="23"/>
      <c r="M66" s="23"/>
      <c r="N66" s="55"/>
    </row>
    <row r="67" spans="1:14" x14ac:dyDescent="0.3">
      <c r="B67" s="42"/>
      <c r="E67" s="39"/>
      <c r="F67" s="57"/>
      <c r="G67" s="58"/>
      <c r="H67" s="23"/>
      <c r="L67" s="23"/>
      <c r="M67" s="23"/>
      <c r="N67" s="55"/>
    </row>
    <row r="68" spans="1:14" x14ac:dyDescent="0.3">
      <c r="B68" s="42" t="s">
        <v>834</v>
      </c>
      <c r="C68" s="39"/>
      <c r="D68" s="39"/>
      <c r="E68" s="39"/>
      <c r="F68" s="58"/>
      <c r="G68" s="58"/>
      <c r="H68" s="23"/>
      <c r="L68" s="23"/>
      <c r="M68" s="23"/>
      <c r="N68" s="55"/>
    </row>
    <row r="69" spans="1:14" x14ac:dyDescent="0.3">
      <c r="B69" s="42" t="s">
        <v>105</v>
      </c>
      <c r="E69" s="39"/>
      <c r="F69" s="58"/>
      <c r="G69" s="58"/>
      <c r="H69" s="23"/>
      <c r="L69" s="23"/>
      <c r="M69" s="23"/>
      <c r="N69" s="55"/>
    </row>
    <row r="70" spans="1:14" x14ac:dyDescent="0.3">
      <c r="A70" s="25" t="s">
        <v>106</v>
      </c>
      <c r="B70" s="97" t="s">
        <v>955</v>
      </c>
      <c r="C70" s="261">
        <v>113.57216993</v>
      </c>
      <c r="D70" s="151" t="s">
        <v>664</v>
      </c>
      <c r="E70" s="21"/>
      <c r="F70" s="110">
        <f t="shared" ref="F70:F76" si="1">IF($C$77=0,"",IF(C70="[for completion]","",C70/$C$77))</f>
        <v>0.13992720122631147</v>
      </c>
      <c r="G70" s="110" t="str">
        <f>IF($D$77=0,"",IF(D70="[Mark as ND1 if not relevant]","",D70/$D$77))</f>
        <v/>
      </c>
      <c r="H70" s="23"/>
      <c r="L70" s="23"/>
      <c r="M70" s="23"/>
      <c r="N70" s="55"/>
    </row>
    <row r="71" spans="1:14" x14ac:dyDescent="0.3">
      <c r="A71" s="25" t="s">
        <v>107</v>
      </c>
      <c r="B71" s="98" t="s">
        <v>956</v>
      </c>
      <c r="C71" s="261">
        <v>95.726901949999998</v>
      </c>
      <c r="D71" s="151" t="s">
        <v>664</v>
      </c>
      <c r="E71" s="21"/>
      <c r="F71" s="110">
        <f t="shared" si="1"/>
        <v>0.11794084307964615</v>
      </c>
      <c r="G71" s="110" t="str">
        <f t="shared" ref="G71:G76" si="2">IF($D$77=0,"",IF(D71="[Mark as ND1 if not relevant]","",D71/$D$77))</f>
        <v/>
      </c>
      <c r="H71" s="23"/>
      <c r="L71" s="23"/>
      <c r="M71" s="23"/>
      <c r="N71" s="55"/>
    </row>
    <row r="72" spans="1:14" x14ac:dyDescent="0.3">
      <c r="A72" s="25" t="s">
        <v>108</v>
      </c>
      <c r="B72" s="97" t="s">
        <v>957</v>
      </c>
      <c r="C72" s="261">
        <v>83.59123876999999</v>
      </c>
      <c r="D72" s="151" t="s">
        <v>664</v>
      </c>
      <c r="E72" s="21"/>
      <c r="F72" s="110">
        <f t="shared" si="1"/>
        <v>0.10298903415630493</v>
      </c>
      <c r="G72" s="110" t="str">
        <f t="shared" si="2"/>
        <v/>
      </c>
      <c r="H72" s="23"/>
      <c r="L72" s="23"/>
      <c r="M72" s="23"/>
      <c r="N72" s="55"/>
    </row>
    <row r="73" spans="1:14" x14ac:dyDescent="0.3">
      <c r="A73" s="25" t="s">
        <v>109</v>
      </c>
      <c r="B73" s="97" t="s">
        <v>958</v>
      </c>
      <c r="C73" s="261">
        <v>84.655985470000005</v>
      </c>
      <c r="D73" s="151" t="s">
        <v>664</v>
      </c>
      <c r="E73" s="21"/>
      <c r="F73" s="110">
        <f t="shared" si="1"/>
        <v>0.10430086103993128</v>
      </c>
      <c r="G73" s="110" t="str">
        <f t="shared" si="2"/>
        <v/>
      </c>
      <c r="H73" s="23"/>
      <c r="L73" s="23"/>
      <c r="M73" s="23"/>
      <c r="N73" s="55"/>
    </row>
    <row r="74" spans="1:14" x14ac:dyDescent="0.3">
      <c r="A74" s="25" t="s">
        <v>110</v>
      </c>
      <c r="B74" s="97" t="s">
        <v>959</v>
      </c>
      <c r="C74" s="261">
        <v>69.660728140000003</v>
      </c>
      <c r="D74" s="151" t="s">
        <v>664</v>
      </c>
      <c r="E74" s="21"/>
      <c r="F74" s="110">
        <f t="shared" si="1"/>
        <v>8.5825873803634906E-2</v>
      </c>
      <c r="G74" s="110" t="str">
        <f t="shared" si="2"/>
        <v/>
      </c>
      <c r="H74" s="23"/>
      <c r="L74" s="23"/>
      <c r="M74" s="23"/>
      <c r="N74" s="55"/>
    </row>
    <row r="75" spans="1:14" x14ac:dyDescent="0.3">
      <c r="A75" s="25" t="s">
        <v>111</v>
      </c>
      <c r="B75" s="97" t="s">
        <v>960</v>
      </c>
      <c r="C75" s="261">
        <v>230.86113012999999</v>
      </c>
      <c r="D75" s="151" t="s">
        <v>664</v>
      </c>
      <c r="E75" s="21"/>
      <c r="F75" s="110">
        <f t="shared" si="1"/>
        <v>0.2844336938436991</v>
      </c>
      <c r="G75" s="110" t="str">
        <f t="shared" si="2"/>
        <v/>
      </c>
      <c r="H75" s="23"/>
      <c r="L75" s="23"/>
      <c r="M75" s="23"/>
      <c r="N75" s="55"/>
    </row>
    <row r="76" spans="1:14" x14ac:dyDescent="0.3">
      <c r="A76" s="25" t="s">
        <v>112</v>
      </c>
      <c r="B76" s="97" t="s">
        <v>961</v>
      </c>
      <c r="C76" s="261">
        <v>133.58368267</v>
      </c>
      <c r="D76" s="151" t="s">
        <v>664</v>
      </c>
      <c r="E76" s="21"/>
      <c r="F76" s="110">
        <f t="shared" si="1"/>
        <v>0.16458249285047211</v>
      </c>
      <c r="G76" s="110" t="str">
        <f t="shared" si="2"/>
        <v/>
      </c>
      <c r="H76" s="23"/>
      <c r="L76" s="23"/>
      <c r="M76" s="23"/>
      <c r="N76" s="55"/>
    </row>
    <row r="77" spans="1:14" x14ac:dyDescent="0.3">
      <c r="A77" s="25" t="s">
        <v>113</v>
      </c>
      <c r="B77" s="59" t="s">
        <v>92</v>
      </c>
      <c r="C77" s="105">
        <f>SUM(C70:C76)</f>
        <v>811.65183706000005</v>
      </c>
      <c r="D77" s="105">
        <f>SUM(D70:D76)</f>
        <v>0</v>
      </c>
      <c r="E77" s="42"/>
      <c r="F77" s="111">
        <f>SUM(F70:F76)</f>
        <v>1</v>
      </c>
      <c r="G77" s="111">
        <f>SUM(G70:G76)</f>
        <v>0</v>
      </c>
      <c r="H77" s="23"/>
      <c r="L77" s="23"/>
      <c r="M77" s="23"/>
      <c r="N77" s="55"/>
    </row>
    <row r="78" spans="1:14" hidden="1" outlineLevel="1" x14ac:dyDescent="0.3">
      <c r="A78" s="25" t="s">
        <v>114</v>
      </c>
      <c r="B78" s="60" t="s">
        <v>115</v>
      </c>
      <c r="C78" s="105"/>
      <c r="D78" s="105"/>
      <c r="E78" s="42"/>
      <c r="F78" s="110">
        <f>IF($C$77=0,"",IF(C78="[for completion]","",C78/$C$77))</f>
        <v>0</v>
      </c>
      <c r="G78" s="110" t="str">
        <f t="shared" ref="G78:G87" si="3">IF($D$77=0,"",IF(D78="[for completion]","",D78/$D$77))</f>
        <v/>
      </c>
      <c r="H78" s="23"/>
      <c r="L78" s="23"/>
      <c r="M78" s="23"/>
      <c r="N78" s="55"/>
    </row>
    <row r="79" spans="1:14" hidden="1" outlineLevel="1" x14ac:dyDescent="0.3">
      <c r="A79" s="25" t="s">
        <v>116</v>
      </c>
      <c r="B79" s="60" t="s">
        <v>117</v>
      </c>
      <c r="C79" s="105"/>
      <c r="D79" s="105"/>
      <c r="E79" s="42"/>
      <c r="F79" s="110">
        <f t="shared" ref="F79:F87" si="4">IF($C$77=0,"",IF(C79="[for completion]","",C79/$C$77))</f>
        <v>0</v>
      </c>
      <c r="G79" s="110" t="str">
        <f t="shared" si="3"/>
        <v/>
      </c>
      <c r="H79" s="23"/>
      <c r="L79" s="23"/>
      <c r="M79" s="23"/>
      <c r="N79" s="55"/>
    </row>
    <row r="80" spans="1:14" hidden="1" outlineLevel="1" x14ac:dyDescent="0.3">
      <c r="A80" s="25" t="s">
        <v>118</v>
      </c>
      <c r="B80" s="60" t="s">
        <v>119</v>
      </c>
      <c r="C80" s="105"/>
      <c r="D80" s="105"/>
      <c r="E80" s="42"/>
      <c r="F80" s="110">
        <f t="shared" si="4"/>
        <v>0</v>
      </c>
      <c r="G80" s="110" t="str">
        <f t="shared" si="3"/>
        <v/>
      </c>
      <c r="H80" s="23"/>
      <c r="L80" s="23"/>
      <c r="M80" s="23"/>
      <c r="N80" s="55"/>
    </row>
    <row r="81" spans="1:14" hidden="1" outlineLevel="1" x14ac:dyDescent="0.3">
      <c r="A81" s="25" t="s">
        <v>120</v>
      </c>
      <c r="B81" s="60" t="s">
        <v>121</v>
      </c>
      <c r="C81" s="105"/>
      <c r="D81" s="105"/>
      <c r="E81" s="42"/>
      <c r="F81" s="110">
        <f t="shared" si="4"/>
        <v>0</v>
      </c>
      <c r="G81" s="110" t="str">
        <f t="shared" si="3"/>
        <v/>
      </c>
      <c r="H81" s="23"/>
      <c r="L81" s="23"/>
      <c r="M81" s="23"/>
      <c r="N81" s="55"/>
    </row>
    <row r="82" spans="1:14" hidden="1" outlineLevel="1" x14ac:dyDescent="0.3">
      <c r="A82" s="25" t="s">
        <v>122</v>
      </c>
      <c r="B82" s="60" t="s">
        <v>123</v>
      </c>
      <c r="C82" s="105"/>
      <c r="D82" s="105"/>
      <c r="E82" s="42"/>
      <c r="F82" s="110">
        <f t="shared" si="4"/>
        <v>0</v>
      </c>
      <c r="G82" s="110" t="str">
        <f t="shared" si="3"/>
        <v/>
      </c>
      <c r="H82" s="23"/>
      <c r="L82" s="23"/>
      <c r="M82" s="23"/>
      <c r="N82" s="55"/>
    </row>
    <row r="83" spans="1:14" hidden="1" outlineLevel="1" x14ac:dyDescent="0.3">
      <c r="A83" s="25" t="s">
        <v>124</v>
      </c>
      <c r="B83" s="60"/>
      <c r="C83" s="50"/>
      <c r="D83" s="50"/>
      <c r="E83" s="42"/>
      <c r="F83" s="51"/>
      <c r="G83" s="51"/>
      <c r="H83" s="23"/>
      <c r="L83" s="23"/>
      <c r="M83" s="23"/>
      <c r="N83" s="55"/>
    </row>
    <row r="84" spans="1:14" hidden="1" outlineLevel="1" x14ac:dyDescent="0.3">
      <c r="A84" s="25" t="s">
        <v>125</v>
      </c>
      <c r="B84" s="60"/>
      <c r="C84" s="50"/>
      <c r="D84" s="50"/>
      <c r="E84" s="42"/>
      <c r="F84" s="51"/>
      <c r="G84" s="51"/>
      <c r="H84" s="23"/>
      <c r="L84" s="23"/>
      <c r="M84" s="23"/>
      <c r="N84" s="55"/>
    </row>
    <row r="85" spans="1:14" hidden="1" outlineLevel="1" x14ac:dyDescent="0.3">
      <c r="A85" s="25" t="s">
        <v>126</v>
      </c>
      <c r="B85" s="60"/>
      <c r="C85" s="50"/>
      <c r="D85" s="50"/>
      <c r="E85" s="42"/>
      <c r="F85" s="51"/>
      <c r="G85" s="51"/>
      <c r="H85" s="23"/>
      <c r="L85" s="23"/>
      <c r="M85" s="23"/>
      <c r="N85" s="55"/>
    </row>
    <row r="86" spans="1:14" hidden="1" outlineLevel="1" x14ac:dyDescent="0.3">
      <c r="A86" s="25" t="s">
        <v>127</v>
      </c>
      <c r="B86" s="59"/>
      <c r="C86" s="50"/>
      <c r="D86" s="50"/>
      <c r="E86" s="42"/>
      <c r="F86" s="51">
        <f t="shared" si="4"/>
        <v>0</v>
      </c>
      <c r="G86" s="51" t="str">
        <f t="shared" si="3"/>
        <v/>
      </c>
      <c r="H86" s="23"/>
      <c r="L86" s="23"/>
      <c r="M86" s="23"/>
      <c r="N86" s="55"/>
    </row>
    <row r="87" spans="1:14" hidden="1" outlineLevel="1" x14ac:dyDescent="0.3">
      <c r="A87" s="25" t="s">
        <v>128</v>
      </c>
      <c r="B87" s="60"/>
      <c r="C87" s="50"/>
      <c r="D87" s="50"/>
      <c r="E87" s="42"/>
      <c r="F87" s="51">
        <f t="shared" si="4"/>
        <v>0</v>
      </c>
      <c r="G87" s="51" t="str">
        <f t="shared" si="3"/>
        <v/>
      </c>
      <c r="H87" s="23"/>
      <c r="L87" s="23"/>
      <c r="M87" s="23"/>
      <c r="N87" s="55"/>
    </row>
    <row r="88" spans="1:14" ht="15" customHeight="1" collapsed="1" x14ac:dyDescent="0.3">
      <c r="A88" s="44"/>
      <c r="B88" s="45" t="s">
        <v>129</v>
      </c>
      <c r="C88" s="92" t="s">
        <v>840</v>
      </c>
      <c r="D88" s="92" t="s">
        <v>841</v>
      </c>
      <c r="E88" s="46"/>
      <c r="F88" s="47" t="s">
        <v>130</v>
      </c>
      <c r="G88" s="44" t="s">
        <v>131</v>
      </c>
      <c r="H88" s="23"/>
      <c r="L88" s="23"/>
      <c r="M88" s="23"/>
      <c r="N88" s="55"/>
    </row>
    <row r="89" spans="1:14" x14ac:dyDescent="0.3">
      <c r="A89" s="25" t="s">
        <v>132</v>
      </c>
      <c r="B89" s="42" t="s">
        <v>104</v>
      </c>
      <c r="C89" s="261">
        <v>4.95</v>
      </c>
      <c r="D89" s="261">
        <f>+C89+1</f>
        <v>5.95</v>
      </c>
      <c r="E89" s="39"/>
      <c r="F89" s="116"/>
      <c r="G89" s="117"/>
      <c r="H89" s="23"/>
      <c r="L89" s="23"/>
      <c r="M89" s="23"/>
      <c r="N89" s="55"/>
    </row>
    <row r="90" spans="1:14" x14ac:dyDescent="0.3">
      <c r="B90" s="42"/>
      <c r="C90" s="107"/>
      <c r="D90" s="107"/>
      <c r="E90" s="39"/>
      <c r="F90" s="116"/>
      <c r="G90" s="117"/>
      <c r="H90" s="23"/>
      <c r="L90" s="23"/>
      <c r="M90" s="23"/>
      <c r="N90" s="55"/>
    </row>
    <row r="91" spans="1:14" x14ac:dyDescent="0.3">
      <c r="B91" s="42" t="s">
        <v>835</v>
      </c>
      <c r="C91" s="115"/>
      <c r="D91" s="115"/>
      <c r="E91" s="39"/>
      <c r="F91" s="117"/>
      <c r="G91" s="117"/>
      <c r="H91" s="23"/>
      <c r="L91" s="23"/>
      <c r="M91" s="23"/>
      <c r="N91" s="55"/>
    </row>
    <row r="92" spans="1:14" x14ac:dyDescent="0.3">
      <c r="A92" s="25" t="s">
        <v>133</v>
      </c>
      <c r="B92" s="42" t="s">
        <v>105</v>
      </c>
      <c r="C92" s="107"/>
      <c r="D92" s="107"/>
      <c r="E92" s="39"/>
      <c r="F92" s="117"/>
      <c r="G92" s="117"/>
      <c r="H92" s="23"/>
      <c r="L92" s="23"/>
      <c r="M92" s="23"/>
      <c r="N92" s="55"/>
    </row>
    <row r="93" spans="1:14" x14ac:dyDescent="0.3">
      <c r="A93" s="25" t="s">
        <v>134</v>
      </c>
      <c r="B93" s="98" t="s">
        <v>955</v>
      </c>
      <c r="C93" s="261">
        <v>0</v>
      </c>
      <c r="D93" s="262">
        <v>0</v>
      </c>
      <c r="E93" s="21"/>
      <c r="F93" s="110">
        <f>IF($C$100=0,"",IF(C93="[for completion]","",IF(C93="","",C93/$C$100)))</f>
        <v>0</v>
      </c>
      <c r="G93" s="110">
        <f>IF($D$100=0,"",IF(D93="[Mark as ND1 if not relevant]","",IF(D93="","",D93/$D$100)))</f>
        <v>0</v>
      </c>
      <c r="H93" s="23"/>
      <c r="L93" s="23"/>
      <c r="M93" s="23"/>
      <c r="N93" s="55"/>
    </row>
    <row r="94" spans="1:14" x14ac:dyDescent="0.3">
      <c r="A94" s="25" t="s">
        <v>135</v>
      </c>
      <c r="B94" s="98" t="s">
        <v>956</v>
      </c>
      <c r="C94" s="261">
        <v>0</v>
      </c>
      <c r="D94" s="262">
        <f>+C93</f>
        <v>0</v>
      </c>
      <c r="E94" s="21"/>
      <c r="F94" s="110">
        <f t="shared" ref="F94:F99" si="5">IF($C$100=0,"",IF(C94="[for completion]","",IF(C94="","",C94/$C$100)))</f>
        <v>0</v>
      </c>
      <c r="G94" s="110">
        <f t="shared" ref="G94:G99" si="6">IF($D$100=0,"",IF(D94="[Mark as ND1 if not relevant]","",IF(D94="","",D94/$D$100)))</f>
        <v>0</v>
      </c>
      <c r="H94" s="23"/>
      <c r="L94" s="23"/>
      <c r="M94" s="23"/>
      <c r="N94" s="55"/>
    </row>
    <row r="95" spans="1:14" x14ac:dyDescent="0.3">
      <c r="A95" s="25" t="s">
        <v>136</v>
      </c>
      <c r="B95" s="98" t="s">
        <v>957</v>
      </c>
      <c r="C95" s="261">
        <v>0</v>
      </c>
      <c r="D95" s="262">
        <f t="shared" ref="D95:D97" si="7">+C94</f>
        <v>0</v>
      </c>
      <c r="E95" s="21"/>
      <c r="F95" s="110">
        <f t="shared" si="5"/>
        <v>0</v>
      </c>
      <c r="G95" s="110">
        <f t="shared" si="6"/>
        <v>0</v>
      </c>
      <c r="H95" s="23"/>
      <c r="L95" s="23"/>
      <c r="M95" s="23"/>
      <c r="N95" s="55"/>
    </row>
    <row r="96" spans="1:14" x14ac:dyDescent="0.3">
      <c r="A96" s="25" t="s">
        <v>137</v>
      </c>
      <c r="B96" s="98" t="s">
        <v>958</v>
      </c>
      <c r="C96" s="261">
        <v>0</v>
      </c>
      <c r="D96" s="262">
        <f t="shared" si="7"/>
        <v>0</v>
      </c>
      <c r="E96" s="21"/>
      <c r="F96" s="110">
        <f t="shared" si="5"/>
        <v>0</v>
      </c>
      <c r="G96" s="110">
        <f t="shared" si="6"/>
        <v>0</v>
      </c>
      <c r="H96" s="23"/>
      <c r="L96" s="23"/>
      <c r="M96" s="23"/>
      <c r="N96" s="55"/>
    </row>
    <row r="97" spans="1:14" x14ac:dyDescent="0.3">
      <c r="A97" s="25" t="s">
        <v>138</v>
      </c>
      <c r="B97" s="98" t="s">
        <v>959</v>
      </c>
      <c r="C97" s="261">
        <v>450</v>
      </c>
      <c r="D97" s="262">
        <f t="shared" si="7"/>
        <v>0</v>
      </c>
      <c r="E97" s="21"/>
      <c r="F97" s="110">
        <f t="shared" si="5"/>
        <v>1</v>
      </c>
      <c r="G97" s="110">
        <f t="shared" si="6"/>
        <v>0</v>
      </c>
      <c r="H97" s="23"/>
      <c r="L97" s="23"/>
      <c r="M97" s="23"/>
    </row>
    <row r="98" spans="1:14" x14ac:dyDescent="0.3">
      <c r="A98" s="25" t="s">
        <v>139</v>
      </c>
      <c r="B98" s="98" t="s">
        <v>960</v>
      </c>
      <c r="C98" s="261">
        <v>0</v>
      </c>
      <c r="D98" s="262">
        <f>+C97+C98</f>
        <v>450</v>
      </c>
      <c r="E98" s="21"/>
      <c r="F98" s="110">
        <f t="shared" si="5"/>
        <v>0</v>
      </c>
      <c r="G98" s="110">
        <f t="shared" si="6"/>
        <v>1</v>
      </c>
      <c r="H98" s="23"/>
      <c r="L98" s="23"/>
      <c r="M98" s="23"/>
    </row>
    <row r="99" spans="1:14" x14ac:dyDescent="0.3">
      <c r="A99" s="25" t="s">
        <v>140</v>
      </c>
      <c r="B99" s="98" t="s">
        <v>961</v>
      </c>
      <c r="C99" s="261">
        <v>0</v>
      </c>
      <c r="D99" s="262">
        <v>0</v>
      </c>
      <c r="E99" s="21"/>
      <c r="F99" s="110">
        <f t="shared" si="5"/>
        <v>0</v>
      </c>
      <c r="G99" s="110">
        <f t="shared" si="6"/>
        <v>0</v>
      </c>
      <c r="H99" s="23"/>
      <c r="L99" s="23"/>
      <c r="M99" s="23"/>
    </row>
    <row r="100" spans="1:14" x14ac:dyDescent="0.3">
      <c r="A100" s="25" t="s">
        <v>141</v>
      </c>
      <c r="B100" s="59" t="s">
        <v>92</v>
      </c>
      <c r="C100" s="105">
        <f>SUM(C93:C99)</f>
        <v>450</v>
      </c>
      <c r="D100" s="105">
        <f>SUM(D93:D99)</f>
        <v>450</v>
      </c>
      <c r="E100" s="42"/>
      <c r="F100" s="111">
        <f>SUM(F93:F99)</f>
        <v>1</v>
      </c>
      <c r="G100" s="111">
        <f>SUM(G93:G99)</f>
        <v>1</v>
      </c>
      <c r="H100" s="23"/>
      <c r="L100" s="23"/>
      <c r="M100" s="23"/>
    </row>
    <row r="101" spans="1:14" hidden="1" outlineLevel="1" x14ac:dyDescent="0.3">
      <c r="A101" s="25" t="s">
        <v>142</v>
      </c>
      <c r="B101" s="60" t="s">
        <v>115</v>
      </c>
      <c r="C101" s="105"/>
      <c r="D101" s="105"/>
      <c r="E101" s="42"/>
      <c r="F101" s="110">
        <f>IF($C$100=0,"",IF(C101="[for completion]","",C101/$C$100))</f>
        <v>0</v>
      </c>
      <c r="G101" s="110">
        <f>IF($D$100=0,"",IF(D101="[for completion]","",D101/$D$100))</f>
        <v>0</v>
      </c>
      <c r="H101" s="23"/>
      <c r="L101" s="23"/>
      <c r="M101" s="23"/>
    </row>
    <row r="102" spans="1:14" hidden="1" outlineLevel="1" x14ac:dyDescent="0.3">
      <c r="A102" s="25" t="s">
        <v>143</v>
      </c>
      <c r="B102" s="60" t="s">
        <v>117</v>
      </c>
      <c r="C102" s="105"/>
      <c r="D102" s="105"/>
      <c r="E102" s="42"/>
      <c r="F102" s="110">
        <f>IF($C$100=0,"",IF(C102="[for completion]","",C102/$C$100))</f>
        <v>0</v>
      </c>
      <c r="G102" s="110">
        <f>IF($D$100=0,"",IF(D102="[for completion]","",D102/$D$100))</f>
        <v>0</v>
      </c>
      <c r="H102" s="23"/>
      <c r="L102" s="23"/>
      <c r="M102" s="23"/>
    </row>
    <row r="103" spans="1:14" hidden="1" outlineLevel="1" x14ac:dyDescent="0.3">
      <c r="A103" s="25" t="s">
        <v>144</v>
      </c>
      <c r="B103" s="60" t="s">
        <v>119</v>
      </c>
      <c r="C103" s="105"/>
      <c r="D103" s="105"/>
      <c r="E103" s="42"/>
      <c r="F103" s="110">
        <f>IF($C$100=0,"",IF(C103="[for completion]","",C103/$C$100))</f>
        <v>0</v>
      </c>
      <c r="G103" s="110">
        <f>IF($D$100=0,"",IF(D103="[for completion]","",D103/$D$100))</f>
        <v>0</v>
      </c>
      <c r="H103" s="23"/>
      <c r="L103" s="23"/>
      <c r="M103" s="23"/>
    </row>
    <row r="104" spans="1:14" hidden="1" outlineLevel="1" x14ac:dyDescent="0.3">
      <c r="A104" s="25" t="s">
        <v>145</v>
      </c>
      <c r="B104" s="60" t="s">
        <v>121</v>
      </c>
      <c r="C104" s="105"/>
      <c r="D104" s="105"/>
      <c r="E104" s="42"/>
      <c r="F104" s="110">
        <f>IF($C$100=0,"",IF(C104="[for completion]","",C104/$C$100))</f>
        <v>0</v>
      </c>
      <c r="G104" s="110">
        <f>IF($D$100=0,"",IF(D104="[for completion]","",D104/$D$100))</f>
        <v>0</v>
      </c>
      <c r="H104" s="23"/>
      <c r="L104" s="23"/>
      <c r="M104" s="23"/>
    </row>
    <row r="105" spans="1:14" hidden="1" outlineLevel="1" x14ac:dyDescent="0.3">
      <c r="A105" s="25" t="s">
        <v>146</v>
      </c>
      <c r="B105" s="60" t="s">
        <v>123</v>
      </c>
      <c r="C105" s="105"/>
      <c r="D105" s="105"/>
      <c r="E105" s="42"/>
      <c r="F105" s="110">
        <f>IF($C$100=0,"",IF(C105="[for completion]","",C105/$C$100))</f>
        <v>0</v>
      </c>
      <c r="G105" s="110">
        <f>IF($D$100=0,"",IF(D105="[for completion]","",D105/$D$100))</f>
        <v>0</v>
      </c>
      <c r="H105" s="23"/>
      <c r="L105" s="23"/>
      <c r="M105" s="23"/>
    </row>
    <row r="106" spans="1:14" hidden="1" outlineLevel="1" x14ac:dyDescent="0.3">
      <c r="A106" s="25" t="s">
        <v>147</v>
      </c>
      <c r="B106" s="60"/>
      <c r="C106" s="50"/>
      <c r="D106" s="50"/>
      <c r="E106" s="42"/>
      <c r="F106" s="51"/>
      <c r="G106" s="51"/>
      <c r="H106" s="23"/>
      <c r="L106" s="23"/>
      <c r="M106" s="23"/>
    </row>
    <row r="107" spans="1:14" hidden="1" outlineLevel="1" x14ac:dyDescent="0.3">
      <c r="A107" s="25" t="s">
        <v>148</v>
      </c>
      <c r="B107" s="60"/>
      <c r="C107" s="50"/>
      <c r="D107" s="50"/>
      <c r="E107" s="42"/>
      <c r="F107" s="51"/>
      <c r="G107" s="51"/>
      <c r="H107" s="23"/>
      <c r="L107" s="23"/>
      <c r="M107" s="23"/>
    </row>
    <row r="108" spans="1:14" hidden="1" outlineLevel="1" x14ac:dyDescent="0.3">
      <c r="A108" s="25" t="s">
        <v>149</v>
      </c>
      <c r="B108" s="59"/>
      <c r="C108" s="50"/>
      <c r="D108" s="50"/>
      <c r="E108" s="42"/>
      <c r="F108" s="51"/>
      <c r="G108" s="51"/>
      <c r="H108" s="23"/>
      <c r="L108" s="23"/>
      <c r="M108" s="23"/>
    </row>
    <row r="109" spans="1:14" hidden="1" outlineLevel="1" x14ac:dyDescent="0.3">
      <c r="A109" s="25" t="s">
        <v>150</v>
      </c>
      <c r="B109" s="60"/>
      <c r="C109" s="50"/>
      <c r="D109" s="50"/>
      <c r="E109" s="42"/>
      <c r="F109" s="51"/>
      <c r="G109" s="51"/>
      <c r="H109" s="23"/>
      <c r="L109" s="23"/>
      <c r="M109" s="23"/>
    </row>
    <row r="110" spans="1:14" hidden="1" outlineLevel="1" x14ac:dyDescent="0.3">
      <c r="A110" s="25" t="s">
        <v>151</v>
      </c>
      <c r="B110" s="60"/>
      <c r="C110" s="50"/>
      <c r="D110" s="50"/>
      <c r="E110" s="42"/>
      <c r="F110" s="51"/>
      <c r="G110" s="51"/>
      <c r="H110" s="23"/>
      <c r="L110" s="23"/>
      <c r="M110" s="23"/>
    </row>
    <row r="111" spans="1:14" ht="15" customHeight="1" collapsed="1" x14ac:dyDescent="0.3">
      <c r="A111" s="44"/>
      <c r="B111" s="108" t="s">
        <v>977</v>
      </c>
      <c r="C111" s="47" t="s">
        <v>152</v>
      </c>
      <c r="D111" s="47" t="s">
        <v>153</v>
      </c>
      <c r="E111" s="46"/>
      <c r="F111" s="47" t="s">
        <v>154</v>
      </c>
      <c r="G111" s="47" t="s">
        <v>155</v>
      </c>
      <c r="H111" s="23"/>
      <c r="L111" s="23"/>
      <c r="M111" s="23"/>
    </row>
    <row r="112" spans="1:14" s="61" customFormat="1" x14ac:dyDescent="0.3">
      <c r="A112" s="25" t="s">
        <v>156</v>
      </c>
      <c r="B112" s="42" t="s">
        <v>157</v>
      </c>
      <c r="C112" s="261">
        <f>+C38</f>
        <v>811.65183705999993</v>
      </c>
      <c r="D112" s="261">
        <f>+C112</f>
        <v>811.65183705999993</v>
      </c>
      <c r="E112" s="51"/>
      <c r="F112" s="110">
        <f t="shared" ref="F112:F129" si="8">IF($C$130=0,"",IF(C112="[for completion]","",IF(C112="","",C112/$C$130)))</f>
        <v>1</v>
      </c>
      <c r="G112" s="110">
        <f t="shared" ref="G112:G129" si="9">IF($D$130=0,"",IF(D112="[for completion]","",IF(D112="","",D112/$D$130)))</f>
        <v>1</v>
      </c>
      <c r="I112" s="25"/>
      <c r="J112" s="25"/>
      <c r="K112" s="25"/>
      <c r="L112" s="23" t="s">
        <v>963</v>
      </c>
      <c r="M112" s="23"/>
      <c r="N112" s="23"/>
    </row>
    <row r="113" spans="1:14" s="61" customFormat="1" x14ac:dyDescent="0.3">
      <c r="A113" s="25" t="s">
        <v>158</v>
      </c>
      <c r="B113" s="42" t="s">
        <v>964</v>
      </c>
      <c r="C113" s="261">
        <v>0</v>
      </c>
      <c r="D113" s="261">
        <f t="shared" ref="D113:D129" si="10">+C113</f>
        <v>0</v>
      </c>
      <c r="E113" s="51"/>
      <c r="F113" s="110">
        <f t="shared" si="8"/>
        <v>0</v>
      </c>
      <c r="G113" s="110">
        <f t="shared" si="9"/>
        <v>0</v>
      </c>
      <c r="I113" s="25"/>
      <c r="J113" s="25"/>
      <c r="K113" s="25"/>
      <c r="L113" s="42" t="s">
        <v>964</v>
      </c>
      <c r="M113" s="23"/>
      <c r="N113" s="23"/>
    </row>
    <row r="114" spans="1:14" s="61" customFormat="1" x14ac:dyDescent="0.3">
      <c r="A114" s="25" t="s">
        <v>159</v>
      </c>
      <c r="B114" s="42" t="s">
        <v>166</v>
      </c>
      <c r="C114" s="261">
        <v>0</v>
      </c>
      <c r="D114" s="261">
        <f t="shared" si="10"/>
        <v>0</v>
      </c>
      <c r="E114" s="51"/>
      <c r="F114" s="110">
        <f t="shared" si="8"/>
        <v>0</v>
      </c>
      <c r="G114" s="110">
        <f t="shared" si="9"/>
        <v>0</v>
      </c>
      <c r="I114" s="25"/>
      <c r="J114" s="25"/>
      <c r="K114" s="25"/>
      <c r="L114" s="42" t="s">
        <v>166</v>
      </c>
      <c r="M114" s="23"/>
      <c r="N114" s="23"/>
    </row>
    <row r="115" spans="1:14" s="61" customFormat="1" x14ac:dyDescent="0.3">
      <c r="A115" s="25" t="s">
        <v>160</v>
      </c>
      <c r="B115" s="42" t="s">
        <v>965</v>
      </c>
      <c r="C115" s="261">
        <v>0</v>
      </c>
      <c r="D115" s="261">
        <f t="shared" si="10"/>
        <v>0</v>
      </c>
      <c r="E115" s="51"/>
      <c r="F115" s="110">
        <f t="shared" si="8"/>
        <v>0</v>
      </c>
      <c r="G115" s="110">
        <f t="shared" si="9"/>
        <v>0</v>
      </c>
      <c r="I115" s="25"/>
      <c r="J115" s="25"/>
      <c r="K115" s="25"/>
      <c r="L115" s="42" t="s">
        <v>965</v>
      </c>
      <c r="M115" s="23"/>
      <c r="N115" s="23"/>
    </row>
    <row r="116" spans="1:14" s="61" customFormat="1" x14ac:dyDescent="0.3">
      <c r="A116" s="25" t="s">
        <v>162</v>
      </c>
      <c r="B116" s="42" t="s">
        <v>966</v>
      </c>
      <c r="C116" s="261">
        <v>0</v>
      </c>
      <c r="D116" s="261">
        <f t="shared" si="10"/>
        <v>0</v>
      </c>
      <c r="E116" s="51"/>
      <c r="F116" s="110">
        <f t="shared" si="8"/>
        <v>0</v>
      </c>
      <c r="G116" s="110">
        <f t="shared" si="9"/>
        <v>0</v>
      </c>
      <c r="I116" s="25"/>
      <c r="J116" s="25"/>
      <c r="K116" s="25"/>
      <c r="L116" s="42" t="s">
        <v>966</v>
      </c>
      <c r="M116" s="23"/>
      <c r="N116" s="23"/>
    </row>
    <row r="117" spans="1:14" s="61" customFormat="1" x14ac:dyDescent="0.3">
      <c r="A117" s="25" t="s">
        <v>163</v>
      </c>
      <c r="B117" s="42" t="s">
        <v>168</v>
      </c>
      <c r="C117" s="261">
        <v>0</v>
      </c>
      <c r="D117" s="261">
        <f t="shared" si="10"/>
        <v>0</v>
      </c>
      <c r="E117" s="42"/>
      <c r="F117" s="110">
        <f t="shared" si="8"/>
        <v>0</v>
      </c>
      <c r="G117" s="110">
        <f t="shared" si="9"/>
        <v>0</v>
      </c>
      <c r="I117" s="25"/>
      <c r="J117" s="25"/>
      <c r="K117" s="25"/>
      <c r="L117" s="42" t="s">
        <v>168</v>
      </c>
      <c r="M117" s="23"/>
      <c r="N117" s="23"/>
    </row>
    <row r="118" spans="1:14" x14ac:dyDescent="0.3">
      <c r="A118" s="25" t="s">
        <v>164</v>
      </c>
      <c r="B118" s="42" t="s">
        <v>170</v>
      </c>
      <c r="C118" s="261">
        <v>0</v>
      </c>
      <c r="D118" s="261">
        <f t="shared" si="10"/>
        <v>0</v>
      </c>
      <c r="E118" s="42"/>
      <c r="F118" s="110">
        <f t="shared" si="8"/>
        <v>0</v>
      </c>
      <c r="G118" s="110">
        <f t="shared" si="9"/>
        <v>0</v>
      </c>
      <c r="L118" s="42" t="s">
        <v>170</v>
      </c>
      <c r="M118" s="23"/>
    </row>
    <row r="119" spans="1:14" x14ac:dyDescent="0.3">
      <c r="A119" s="25" t="s">
        <v>165</v>
      </c>
      <c r="B119" s="42" t="s">
        <v>967</v>
      </c>
      <c r="C119" s="261">
        <v>0</v>
      </c>
      <c r="D119" s="261">
        <f t="shared" si="10"/>
        <v>0</v>
      </c>
      <c r="E119" s="42"/>
      <c r="F119" s="110">
        <f t="shared" si="8"/>
        <v>0</v>
      </c>
      <c r="G119" s="110">
        <f t="shared" si="9"/>
        <v>0</v>
      </c>
      <c r="L119" s="42" t="s">
        <v>967</v>
      </c>
      <c r="M119" s="23"/>
    </row>
    <row r="120" spans="1:14" x14ac:dyDescent="0.3">
      <c r="A120" s="25" t="s">
        <v>167</v>
      </c>
      <c r="B120" s="42" t="s">
        <v>172</v>
      </c>
      <c r="C120" s="261">
        <v>0</v>
      </c>
      <c r="D120" s="261">
        <f t="shared" si="10"/>
        <v>0</v>
      </c>
      <c r="E120" s="42"/>
      <c r="F120" s="110">
        <f t="shared" si="8"/>
        <v>0</v>
      </c>
      <c r="G120" s="110">
        <f t="shared" si="9"/>
        <v>0</v>
      </c>
      <c r="L120" s="42" t="s">
        <v>172</v>
      </c>
      <c r="M120" s="23"/>
    </row>
    <row r="121" spans="1:14" x14ac:dyDescent="0.3">
      <c r="A121" s="25" t="s">
        <v>169</v>
      </c>
      <c r="B121" s="133" t="s">
        <v>1091</v>
      </c>
      <c r="C121" s="261">
        <v>0</v>
      </c>
      <c r="D121" s="261">
        <f t="shared" si="10"/>
        <v>0</v>
      </c>
      <c r="E121" s="133"/>
      <c r="F121" s="110">
        <f t="shared" si="8"/>
        <v>0</v>
      </c>
      <c r="G121" s="110">
        <f t="shared" si="9"/>
        <v>0</v>
      </c>
      <c r="L121" s="42"/>
      <c r="M121" s="23"/>
    </row>
    <row r="122" spans="1:14" x14ac:dyDescent="0.3">
      <c r="A122" s="25" t="s">
        <v>171</v>
      </c>
      <c r="B122" s="42" t="s">
        <v>974</v>
      </c>
      <c r="C122" s="261">
        <v>0</v>
      </c>
      <c r="D122" s="261">
        <f t="shared" si="10"/>
        <v>0</v>
      </c>
      <c r="E122" s="42"/>
      <c r="F122" s="110">
        <f t="shared" si="8"/>
        <v>0</v>
      </c>
      <c r="G122" s="110">
        <f t="shared" si="9"/>
        <v>0</v>
      </c>
      <c r="L122" s="42" t="s">
        <v>174</v>
      </c>
      <c r="M122" s="23"/>
    </row>
    <row r="123" spans="1:14" x14ac:dyDescent="0.3">
      <c r="A123" s="25" t="s">
        <v>173</v>
      </c>
      <c r="B123" s="42" t="s">
        <v>174</v>
      </c>
      <c r="C123" s="261">
        <v>0</v>
      </c>
      <c r="D123" s="261">
        <f t="shared" si="10"/>
        <v>0</v>
      </c>
      <c r="E123" s="42"/>
      <c r="F123" s="110">
        <f t="shared" si="8"/>
        <v>0</v>
      </c>
      <c r="G123" s="110">
        <f t="shared" si="9"/>
        <v>0</v>
      </c>
      <c r="L123" s="42" t="s">
        <v>161</v>
      </c>
      <c r="M123" s="23"/>
    </row>
    <row r="124" spans="1:14" x14ac:dyDescent="0.3">
      <c r="A124" s="25" t="s">
        <v>175</v>
      </c>
      <c r="B124" s="42" t="s">
        <v>161</v>
      </c>
      <c r="C124" s="261">
        <v>0</v>
      </c>
      <c r="D124" s="261">
        <f t="shared" si="10"/>
        <v>0</v>
      </c>
      <c r="E124" s="42"/>
      <c r="F124" s="110">
        <f t="shared" si="8"/>
        <v>0</v>
      </c>
      <c r="G124" s="110">
        <f t="shared" si="9"/>
        <v>0</v>
      </c>
      <c r="L124" s="98" t="s">
        <v>969</v>
      </c>
      <c r="M124" s="23"/>
    </row>
    <row r="125" spans="1:14" x14ac:dyDescent="0.3">
      <c r="A125" s="25" t="s">
        <v>177</v>
      </c>
      <c r="B125" s="98" t="s">
        <v>969</v>
      </c>
      <c r="C125" s="261">
        <v>0</v>
      </c>
      <c r="D125" s="261">
        <f t="shared" si="10"/>
        <v>0</v>
      </c>
      <c r="E125" s="42"/>
      <c r="F125" s="110">
        <f t="shared" si="8"/>
        <v>0</v>
      </c>
      <c r="G125" s="110">
        <f t="shared" si="9"/>
        <v>0</v>
      </c>
      <c r="L125" s="42" t="s">
        <v>176</v>
      </c>
      <c r="M125" s="23"/>
    </row>
    <row r="126" spans="1:14" x14ac:dyDescent="0.3">
      <c r="A126" s="25" t="s">
        <v>179</v>
      </c>
      <c r="B126" s="42" t="s">
        <v>176</v>
      </c>
      <c r="C126" s="261">
        <v>0</v>
      </c>
      <c r="D126" s="261">
        <f t="shared" si="10"/>
        <v>0</v>
      </c>
      <c r="E126" s="42"/>
      <c r="F126" s="110">
        <f t="shared" si="8"/>
        <v>0</v>
      </c>
      <c r="G126" s="110">
        <f t="shared" si="9"/>
        <v>0</v>
      </c>
      <c r="H126" s="55"/>
      <c r="L126" s="42" t="s">
        <v>178</v>
      </c>
      <c r="M126" s="23"/>
    </row>
    <row r="127" spans="1:14" x14ac:dyDescent="0.3">
      <c r="A127" s="25" t="s">
        <v>180</v>
      </c>
      <c r="B127" s="42" t="s">
        <v>178</v>
      </c>
      <c r="C127" s="261">
        <v>0</v>
      </c>
      <c r="D127" s="261">
        <f t="shared" si="10"/>
        <v>0</v>
      </c>
      <c r="E127" s="42"/>
      <c r="F127" s="110">
        <f t="shared" si="8"/>
        <v>0</v>
      </c>
      <c r="G127" s="110">
        <f t="shared" si="9"/>
        <v>0</v>
      </c>
      <c r="H127" s="23"/>
      <c r="L127" s="42" t="s">
        <v>968</v>
      </c>
      <c r="M127" s="23"/>
    </row>
    <row r="128" spans="1:14" x14ac:dyDescent="0.3">
      <c r="A128" s="25" t="s">
        <v>970</v>
      </c>
      <c r="B128" s="42" t="s">
        <v>968</v>
      </c>
      <c r="C128" s="261">
        <v>0</v>
      </c>
      <c r="D128" s="261">
        <f t="shared" si="10"/>
        <v>0</v>
      </c>
      <c r="E128" s="42"/>
      <c r="F128" s="110">
        <f t="shared" si="8"/>
        <v>0</v>
      </c>
      <c r="G128" s="110">
        <f t="shared" si="9"/>
        <v>0</v>
      </c>
      <c r="H128" s="23"/>
      <c r="L128" s="23"/>
      <c r="M128" s="23"/>
    </row>
    <row r="129" spans="1:14" x14ac:dyDescent="0.3">
      <c r="A129" s="25" t="s">
        <v>973</v>
      </c>
      <c r="B129" s="42" t="s">
        <v>90</v>
      </c>
      <c r="C129" s="103">
        <v>0</v>
      </c>
      <c r="D129" s="261">
        <f t="shared" si="10"/>
        <v>0</v>
      </c>
      <c r="E129" s="42"/>
      <c r="F129" s="110">
        <f t="shared" si="8"/>
        <v>0</v>
      </c>
      <c r="G129" s="110">
        <f t="shared" si="9"/>
        <v>0</v>
      </c>
      <c r="H129" s="23"/>
      <c r="L129" s="23"/>
      <c r="M129" s="23"/>
    </row>
    <row r="130" spans="1:14" outlineLevel="1" x14ac:dyDescent="0.3">
      <c r="A130" s="125" t="s">
        <v>1092</v>
      </c>
      <c r="B130" s="59" t="s">
        <v>92</v>
      </c>
      <c r="C130" s="103">
        <f>SUM(C112:C129)</f>
        <v>811.65183705999993</v>
      </c>
      <c r="D130" s="103">
        <f>SUM(D112:D129)</f>
        <v>811.65183705999993</v>
      </c>
      <c r="E130" s="42"/>
      <c r="F130" s="99">
        <f>SUM(F112:F129)</f>
        <v>1</v>
      </c>
      <c r="G130" s="99">
        <f>SUM(G112:G129)</f>
        <v>1</v>
      </c>
      <c r="H130" s="23"/>
      <c r="L130" s="23"/>
      <c r="M130" s="23"/>
    </row>
    <row r="131" spans="1:14" outlineLevel="1" x14ac:dyDescent="0.3">
      <c r="A131" s="25" t="s">
        <v>181</v>
      </c>
      <c r="B131" s="54" t="s">
        <v>94</v>
      </c>
      <c r="C131" s="103"/>
      <c r="D131" s="103"/>
      <c r="E131" s="42"/>
      <c r="F131" s="110">
        <f t="shared" ref="F131:F136" si="11">IF($C$130=0,"",IF(C131="[for completion]","",C131/$C$130))</f>
        <v>0</v>
      </c>
      <c r="G131" s="110">
        <f t="shared" ref="G131:G136" si="12">IF($D$130=0,"",IF(D131="[for completion]","",D131/$D$130))</f>
        <v>0</v>
      </c>
      <c r="H131" s="23"/>
      <c r="L131" s="23"/>
      <c r="M131" s="23"/>
    </row>
    <row r="132" spans="1:14" outlineLevel="1" x14ac:dyDescent="0.3">
      <c r="A132" s="125" t="s">
        <v>182</v>
      </c>
      <c r="B132" s="54" t="s">
        <v>94</v>
      </c>
      <c r="C132" s="103"/>
      <c r="D132" s="103"/>
      <c r="E132" s="42"/>
      <c r="F132" s="110">
        <f t="shared" si="11"/>
        <v>0</v>
      </c>
      <c r="G132" s="110">
        <f t="shared" si="12"/>
        <v>0</v>
      </c>
      <c r="H132" s="23"/>
      <c r="L132" s="23"/>
      <c r="M132" s="23"/>
    </row>
    <row r="133" spans="1:14" outlineLevel="1" x14ac:dyDescent="0.3">
      <c r="A133" s="125" t="s">
        <v>183</v>
      </c>
      <c r="B133" s="54" t="s">
        <v>94</v>
      </c>
      <c r="C133" s="103"/>
      <c r="D133" s="103"/>
      <c r="E133" s="42"/>
      <c r="F133" s="110">
        <f t="shared" si="11"/>
        <v>0</v>
      </c>
      <c r="G133" s="110">
        <f t="shared" si="12"/>
        <v>0</v>
      </c>
      <c r="H133" s="23"/>
      <c r="L133" s="23"/>
      <c r="M133" s="23"/>
    </row>
    <row r="134" spans="1:14" outlineLevel="1" x14ac:dyDescent="0.3">
      <c r="A134" s="125" t="s">
        <v>184</v>
      </c>
      <c r="B134" s="54" t="s">
        <v>94</v>
      </c>
      <c r="C134" s="103"/>
      <c r="D134" s="103"/>
      <c r="E134" s="42"/>
      <c r="F134" s="110">
        <f t="shared" si="11"/>
        <v>0</v>
      </c>
      <c r="G134" s="110">
        <f t="shared" si="12"/>
        <v>0</v>
      </c>
      <c r="H134" s="23"/>
      <c r="L134" s="23"/>
      <c r="M134" s="23"/>
    </row>
    <row r="135" spans="1:14" outlineLevel="1" x14ac:dyDescent="0.3">
      <c r="A135" s="125" t="s">
        <v>185</v>
      </c>
      <c r="B135" s="54" t="s">
        <v>94</v>
      </c>
      <c r="C135" s="103"/>
      <c r="D135" s="103"/>
      <c r="E135" s="42"/>
      <c r="F135" s="110">
        <f t="shared" si="11"/>
        <v>0</v>
      </c>
      <c r="G135" s="110">
        <f t="shared" si="12"/>
        <v>0</v>
      </c>
      <c r="H135" s="23"/>
      <c r="L135" s="23"/>
      <c r="M135" s="23"/>
    </row>
    <row r="136" spans="1:14" outlineLevel="1" x14ac:dyDescent="0.3">
      <c r="A136" s="125" t="s">
        <v>186</v>
      </c>
      <c r="B136" s="54" t="s">
        <v>94</v>
      </c>
      <c r="C136" s="103"/>
      <c r="D136" s="103"/>
      <c r="E136" s="42"/>
      <c r="F136" s="110">
        <f t="shared" si="11"/>
        <v>0</v>
      </c>
      <c r="G136" s="110">
        <f t="shared" si="12"/>
        <v>0</v>
      </c>
      <c r="H136" s="23"/>
      <c r="L136" s="23"/>
      <c r="M136" s="23"/>
    </row>
    <row r="137" spans="1:14" ht="15" customHeight="1" x14ac:dyDescent="0.3">
      <c r="A137" s="44"/>
      <c r="B137" s="45" t="s">
        <v>187</v>
      </c>
      <c r="C137" s="47" t="s">
        <v>152</v>
      </c>
      <c r="D137" s="47" t="s">
        <v>153</v>
      </c>
      <c r="E137" s="46"/>
      <c r="F137" s="47" t="s">
        <v>154</v>
      </c>
      <c r="G137" s="47" t="s">
        <v>155</v>
      </c>
      <c r="H137" s="23"/>
      <c r="L137" s="23"/>
      <c r="M137" s="23"/>
    </row>
    <row r="138" spans="1:14" s="61" customFormat="1" x14ac:dyDescent="0.3">
      <c r="A138" s="25" t="s">
        <v>188</v>
      </c>
      <c r="B138" s="42" t="s">
        <v>157</v>
      </c>
      <c r="C138" s="261">
        <f>+C39</f>
        <v>450</v>
      </c>
      <c r="D138" s="261">
        <f>+C138</f>
        <v>450</v>
      </c>
      <c r="E138" s="51"/>
      <c r="F138" s="110">
        <f t="shared" ref="F138:F155" si="13">IF($C$156=0,"",IF(C138="[for completion]","",IF(C138="","",C138/$C$156)))</f>
        <v>1</v>
      </c>
      <c r="G138" s="110">
        <f t="shared" ref="G138:G155" si="14">IF($D$156=0,"",IF(D138="[for completion]","",IF(D138="","",D138/$D$156)))</f>
        <v>1</v>
      </c>
      <c r="H138" s="23"/>
      <c r="I138" s="25"/>
      <c r="J138" s="25"/>
      <c r="K138" s="25"/>
      <c r="L138" s="23"/>
      <c r="M138" s="23"/>
      <c r="N138" s="23"/>
    </row>
    <row r="139" spans="1:14" s="61" customFormat="1" x14ac:dyDescent="0.3">
      <c r="A139" s="25" t="s">
        <v>189</v>
      </c>
      <c r="B139" s="42" t="s">
        <v>964</v>
      </c>
      <c r="C139" s="261">
        <v>0</v>
      </c>
      <c r="D139" s="261">
        <f>+C139</f>
        <v>0</v>
      </c>
      <c r="E139" s="51"/>
      <c r="F139" s="110">
        <f t="shared" si="13"/>
        <v>0</v>
      </c>
      <c r="G139" s="110">
        <f t="shared" si="14"/>
        <v>0</v>
      </c>
      <c r="H139" s="23"/>
      <c r="I139" s="25"/>
      <c r="J139" s="25"/>
      <c r="K139" s="25"/>
      <c r="L139" s="23"/>
      <c r="M139" s="23"/>
      <c r="N139" s="23"/>
    </row>
    <row r="140" spans="1:14" s="61" customFormat="1" x14ac:dyDescent="0.3">
      <c r="A140" s="25" t="s">
        <v>190</v>
      </c>
      <c r="B140" s="42" t="s">
        <v>166</v>
      </c>
      <c r="C140" s="261">
        <v>0</v>
      </c>
      <c r="D140" s="261">
        <f t="shared" ref="D140:D154" si="15">+C140</f>
        <v>0</v>
      </c>
      <c r="E140" s="51"/>
      <c r="F140" s="110">
        <f t="shared" si="13"/>
        <v>0</v>
      </c>
      <c r="G140" s="110">
        <f t="shared" si="14"/>
        <v>0</v>
      </c>
      <c r="H140" s="23"/>
      <c r="I140" s="25"/>
      <c r="J140" s="25"/>
      <c r="K140" s="25"/>
      <c r="L140" s="23"/>
      <c r="M140" s="23"/>
      <c r="N140" s="23"/>
    </row>
    <row r="141" spans="1:14" s="61" customFormat="1" x14ac:dyDescent="0.3">
      <c r="A141" s="25" t="s">
        <v>191</v>
      </c>
      <c r="B141" s="42" t="s">
        <v>965</v>
      </c>
      <c r="C141" s="261">
        <v>0</v>
      </c>
      <c r="D141" s="261">
        <f t="shared" si="15"/>
        <v>0</v>
      </c>
      <c r="E141" s="51"/>
      <c r="F141" s="110">
        <f t="shared" si="13"/>
        <v>0</v>
      </c>
      <c r="G141" s="110">
        <f t="shared" si="14"/>
        <v>0</v>
      </c>
      <c r="H141" s="23"/>
      <c r="I141" s="25"/>
      <c r="J141" s="25"/>
      <c r="K141" s="25"/>
      <c r="L141" s="23"/>
      <c r="M141" s="23"/>
      <c r="N141" s="23"/>
    </row>
    <row r="142" spans="1:14" s="61" customFormat="1" x14ac:dyDescent="0.3">
      <c r="A142" s="25" t="s">
        <v>192</v>
      </c>
      <c r="B142" s="42" t="s">
        <v>966</v>
      </c>
      <c r="C142" s="261">
        <v>0</v>
      </c>
      <c r="D142" s="261">
        <f t="shared" si="15"/>
        <v>0</v>
      </c>
      <c r="E142" s="51"/>
      <c r="F142" s="110">
        <f t="shared" si="13"/>
        <v>0</v>
      </c>
      <c r="G142" s="110">
        <f t="shared" si="14"/>
        <v>0</v>
      </c>
      <c r="H142" s="23"/>
      <c r="I142" s="25"/>
      <c r="J142" s="25"/>
      <c r="K142" s="25"/>
      <c r="L142" s="23"/>
      <c r="M142" s="23"/>
      <c r="N142" s="23"/>
    </row>
    <row r="143" spans="1:14" s="61" customFormat="1" x14ac:dyDescent="0.3">
      <c r="A143" s="25" t="s">
        <v>193</v>
      </c>
      <c r="B143" s="42" t="s">
        <v>168</v>
      </c>
      <c r="C143" s="261">
        <v>0</v>
      </c>
      <c r="D143" s="261">
        <f t="shared" si="15"/>
        <v>0</v>
      </c>
      <c r="E143" s="42"/>
      <c r="F143" s="110">
        <f t="shared" si="13"/>
        <v>0</v>
      </c>
      <c r="G143" s="110">
        <f t="shared" si="14"/>
        <v>0</v>
      </c>
      <c r="H143" s="23"/>
      <c r="I143" s="25"/>
      <c r="J143" s="25"/>
      <c r="K143" s="25"/>
      <c r="L143" s="23"/>
      <c r="M143" s="23"/>
      <c r="N143" s="23"/>
    </row>
    <row r="144" spans="1:14" x14ac:dyDescent="0.3">
      <c r="A144" s="25" t="s">
        <v>194</v>
      </c>
      <c r="B144" s="42" t="s">
        <v>170</v>
      </c>
      <c r="C144" s="261">
        <v>0</v>
      </c>
      <c r="D144" s="261">
        <f t="shared" si="15"/>
        <v>0</v>
      </c>
      <c r="E144" s="42"/>
      <c r="F144" s="110">
        <f t="shared" si="13"/>
        <v>0</v>
      </c>
      <c r="G144" s="110">
        <f t="shared" si="14"/>
        <v>0</v>
      </c>
      <c r="H144" s="23"/>
      <c r="L144" s="23"/>
      <c r="M144" s="23"/>
    </row>
    <row r="145" spans="1:14" x14ac:dyDescent="0.3">
      <c r="A145" s="25" t="s">
        <v>195</v>
      </c>
      <c r="B145" s="42" t="s">
        <v>967</v>
      </c>
      <c r="C145" s="261">
        <v>0</v>
      </c>
      <c r="D145" s="261">
        <f t="shared" si="15"/>
        <v>0</v>
      </c>
      <c r="E145" s="42"/>
      <c r="F145" s="110">
        <f t="shared" si="13"/>
        <v>0</v>
      </c>
      <c r="G145" s="110">
        <f t="shared" si="14"/>
        <v>0</v>
      </c>
      <c r="H145" s="23"/>
      <c r="L145" s="23"/>
      <c r="M145" s="23"/>
      <c r="N145" s="55"/>
    </row>
    <row r="146" spans="1:14" x14ac:dyDescent="0.3">
      <c r="A146" s="25" t="s">
        <v>196</v>
      </c>
      <c r="B146" s="42" t="s">
        <v>172</v>
      </c>
      <c r="C146" s="261">
        <v>0</v>
      </c>
      <c r="D146" s="261">
        <f t="shared" si="15"/>
        <v>0</v>
      </c>
      <c r="E146" s="42"/>
      <c r="F146" s="110">
        <f t="shared" si="13"/>
        <v>0</v>
      </c>
      <c r="G146" s="110">
        <f t="shared" si="14"/>
        <v>0</v>
      </c>
      <c r="H146" s="23"/>
      <c r="L146" s="23"/>
      <c r="M146" s="23"/>
      <c r="N146" s="55"/>
    </row>
    <row r="147" spans="1:14" x14ac:dyDescent="0.3">
      <c r="A147" s="25" t="s">
        <v>197</v>
      </c>
      <c r="B147" s="133" t="s">
        <v>1091</v>
      </c>
      <c r="C147" s="261">
        <v>0</v>
      </c>
      <c r="D147" s="261">
        <f t="shared" si="15"/>
        <v>0</v>
      </c>
      <c r="E147" s="133"/>
      <c r="F147" s="110">
        <f t="shared" si="13"/>
        <v>0</v>
      </c>
      <c r="G147" s="110">
        <f t="shared" si="14"/>
        <v>0</v>
      </c>
      <c r="H147" s="23"/>
      <c r="L147" s="23"/>
      <c r="M147" s="23"/>
      <c r="N147" s="55"/>
    </row>
    <row r="148" spans="1:14" x14ac:dyDescent="0.3">
      <c r="A148" s="25" t="s">
        <v>198</v>
      </c>
      <c r="B148" s="42" t="s">
        <v>974</v>
      </c>
      <c r="C148" s="261">
        <v>0</v>
      </c>
      <c r="D148" s="261">
        <f t="shared" si="15"/>
        <v>0</v>
      </c>
      <c r="E148" s="42"/>
      <c r="F148" s="110">
        <f t="shared" si="13"/>
        <v>0</v>
      </c>
      <c r="G148" s="110">
        <f t="shared" si="14"/>
        <v>0</v>
      </c>
      <c r="H148" s="23"/>
      <c r="L148" s="23"/>
      <c r="M148" s="23"/>
      <c r="N148" s="55"/>
    </row>
    <row r="149" spans="1:14" x14ac:dyDescent="0.3">
      <c r="A149" s="25" t="s">
        <v>199</v>
      </c>
      <c r="B149" s="42" t="s">
        <v>174</v>
      </c>
      <c r="C149" s="261">
        <v>0</v>
      </c>
      <c r="D149" s="261">
        <f t="shared" si="15"/>
        <v>0</v>
      </c>
      <c r="E149" s="42"/>
      <c r="F149" s="110">
        <f t="shared" si="13"/>
        <v>0</v>
      </c>
      <c r="G149" s="110">
        <f t="shared" si="14"/>
        <v>0</v>
      </c>
      <c r="H149" s="23"/>
      <c r="L149" s="23"/>
      <c r="M149" s="23"/>
      <c r="N149" s="55"/>
    </row>
    <row r="150" spans="1:14" x14ac:dyDescent="0.3">
      <c r="A150" s="25" t="s">
        <v>200</v>
      </c>
      <c r="B150" s="42" t="s">
        <v>161</v>
      </c>
      <c r="C150" s="261">
        <v>0</v>
      </c>
      <c r="D150" s="261">
        <f t="shared" si="15"/>
        <v>0</v>
      </c>
      <c r="E150" s="42"/>
      <c r="F150" s="110">
        <f t="shared" si="13"/>
        <v>0</v>
      </c>
      <c r="G150" s="110">
        <f t="shared" si="14"/>
        <v>0</v>
      </c>
      <c r="H150" s="23"/>
      <c r="L150" s="23"/>
      <c r="M150" s="23"/>
      <c r="N150" s="55"/>
    </row>
    <row r="151" spans="1:14" x14ac:dyDescent="0.3">
      <c r="A151" s="25" t="s">
        <v>201</v>
      </c>
      <c r="B151" s="98" t="s">
        <v>969</v>
      </c>
      <c r="C151" s="261">
        <v>0</v>
      </c>
      <c r="D151" s="261">
        <f t="shared" si="15"/>
        <v>0</v>
      </c>
      <c r="E151" s="42"/>
      <c r="F151" s="110">
        <f t="shared" si="13"/>
        <v>0</v>
      </c>
      <c r="G151" s="110">
        <f t="shared" si="14"/>
        <v>0</v>
      </c>
      <c r="H151" s="23"/>
      <c r="L151" s="23"/>
      <c r="M151" s="23"/>
      <c r="N151" s="55"/>
    </row>
    <row r="152" spans="1:14" x14ac:dyDescent="0.3">
      <c r="A152" s="25" t="s">
        <v>202</v>
      </c>
      <c r="B152" s="42" t="s">
        <v>176</v>
      </c>
      <c r="C152" s="261">
        <v>0</v>
      </c>
      <c r="D152" s="261">
        <f t="shared" si="15"/>
        <v>0</v>
      </c>
      <c r="E152" s="42"/>
      <c r="F152" s="110">
        <f t="shared" si="13"/>
        <v>0</v>
      </c>
      <c r="G152" s="110">
        <f t="shared" si="14"/>
        <v>0</v>
      </c>
      <c r="H152" s="23"/>
      <c r="L152" s="23"/>
      <c r="M152" s="23"/>
      <c r="N152" s="55"/>
    </row>
    <row r="153" spans="1:14" x14ac:dyDescent="0.3">
      <c r="A153" s="25" t="s">
        <v>203</v>
      </c>
      <c r="B153" s="42" t="s">
        <v>178</v>
      </c>
      <c r="C153" s="261">
        <v>0</v>
      </c>
      <c r="D153" s="261">
        <f t="shared" si="15"/>
        <v>0</v>
      </c>
      <c r="E153" s="42"/>
      <c r="F153" s="110">
        <f t="shared" si="13"/>
        <v>0</v>
      </c>
      <c r="G153" s="110">
        <f t="shared" si="14"/>
        <v>0</v>
      </c>
      <c r="H153" s="23"/>
      <c r="L153" s="23"/>
      <c r="M153" s="23"/>
      <c r="N153" s="55"/>
    </row>
    <row r="154" spans="1:14" x14ac:dyDescent="0.3">
      <c r="A154" s="25" t="s">
        <v>971</v>
      </c>
      <c r="B154" s="42" t="s">
        <v>968</v>
      </c>
      <c r="C154" s="261">
        <v>0</v>
      </c>
      <c r="D154" s="261">
        <f t="shared" si="15"/>
        <v>0</v>
      </c>
      <c r="E154" s="42"/>
      <c r="F154" s="110">
        <f t="shared" si="13"/>
        <v>0</v>
      </c>
      <c r="G154" s="110">
        <f t="shared" si="14"/>
        <v>0</v>
      </c>
      <c r="H154" s="23"/>
      <c r="L154" s="23"/>
      <c r="M154" s="23"/>
      <c r="N154" s="55"/>
    </row>
    <row r="155" spans="1:14" x14ac:dyDescent="0.3">
      <c r="A155" s="25" t="s">
        <v>975</v>
      </c>
      <c r="B155" s="42" t="s">
        <v>90</v>
      </c>
      <c r="C155" s="103">
        <v>0</v>
      </c>
      <c r="D155" s="103">
        <v>0</v>
      </c>
      <c r="E155" s="42"/>
      <c r="F155" s="110">
        <f t="shared" si="13"/>
        <v>0</v>
      </c>
      <c r="G155" s="110">
        <f t="shared" si="14"/>
        <v>0</v>
      </c>
      <c r="H155" s="23"/>
      <c r="L155" s="23"/>
      <c r="M155" s="23"/>
      <c r="N155" s="55"/>
    </row>
    <row r="156" spans="1:14" hidden="1" outlineLevel="1" x14ac:dyDescent="0.3">
      <c r="A156" s="125" t="s">
        <v>1093</v>
      </c>
      <c r="B156" s="59" t="s">
        <v>92</v>
      </c>
      <c r="C156" s="103">
        <f>SUM(C138:C155)</f>
        <v>450</v>
      </c>
      <c r="D156" s="103">
        <f>SUM(D138:D155)</f>
        <v>450</v>
      </c>
      <c r="E156" s="42"/>
      <c r="F156" s="99">
        <f>SUM(F138:F155)</f>
        <v>1</v>
      </c>
      <c r="G156" s="99">
        <f>SUM(G138:G155)</f>
        <v>1</v>
      </c>
      <c r="H156" s="23"/>
      <c r="L156" s="23"/>
      <c r="M156" s="23"/>
      <c r="N156" s="55"/>
    </row>
    <row r="157" spans="1:14" hidden="1" outlineLevel="1" x14ac:dyDescent="0.3">
      <c r="A157" s="25" t="s">
        <v>204</v>
      </c>
      <c r="B157" s="54" t="s">
        <v>94</v>
      </c>
      <c r="C157" s="103"/>
      <c r="D157" s="103"/>
      <c r="E157" s="42"/>
      <c r="F157" s="110" t="str">
        <f t="shared" ref="F157:F162" si="16">IF($C$156=0,"",IF(C157="[for completion]","",IF(C157="","",C157/$C$156)))</f>
        <v/>
      </c>
      <c r="G157" s="110" t="str">
        <f t="shared" ref="G157:G162" si="17">IF($D$156=0,"",IF(D157="[for completion]","",IF(D157="","",D157/$D$156)))</f>
        <v/>
      </c>
      <c r="H157" s="23"/>
      <c r="L157" s="23"/>
      <c r="M157" s="23"/>
      <c r="N157" s="55"/>
    </row>
    <row r="158" spans="1:14" hidden="1" outlineLevel="1" x14ac:dyDescent="0.3">
      <c r="A158" s="25" t="s">
        <v>205</v>
      </c>
      <c r="B158" s="54" t="s">
        <v>94</v>
      </c>
      <c r="C158" s="103"/>
      <c r="D158" s="103"/>
      <c r="E158" s="42"/>
      <c r="F158" s="110" t="str">
        <f t="shared" si="16"/>
        <v/>
      </c>
      <c r="G158" s="110" t="str">
        <f t="shared" si="17"/>
        <v/>
      </c>
      <c r="H158" s="23"/>
      <c r="L158" s="23"/>
      <c r="M158" s="23"/>
      <c r="N158" s="55"/>
    </row>
    <row r="159" spans="1:14" hidden="1" outlineLevel="1" x14ac:dyDescent="0.3">
      <c r="A159" s="125" t="s">
        <v>206</v>
      </c>
      <c r="B159" s="54" t="s">
        <v>94</v>
      </c>
      <c r="C159" s="103"/>
      <c r="D159" s="103"/>
      <c r="E159" s="42"/>
      <c r="F159" s="110" t="str">
        <f t="shared" si="16"/>
        <v/>
      </c>
      <c r="G159" s="110" t="str">
        <f t="shared" si="17"/>
        <v/>
      </c>
      <c r="H159" s="23"/>
      <c r="L159" s="23"/>
      <c r="M159" s="23"/>
      <c r="N159" s="55"/>
    </row>
    <row r="160" spans="1:14" hidden="1" outlineLevel="1" x14ac:dyDescent="0.3">
      <c r="A160" s="125" t="s">
        <v>207</v>
      </c>
      <c r="B160" s="54" t="s">
        <v>94</v>
      </c>
      <c r="C160" s="103"/>
      <c r="D160" s="103"/>
      <c r="E160" s="42"/>
      <c r="F160" s="110" t="str">
        <f t="shared" si="16"/>
        <v/>
      </c>
      <c r="G160" s="110" t="str">
        <f t="shared" si="17"/>
        <v/>
      </c>
      <c r="H160" s="23"/>
      <c r="L160" s="23"/>
      <c r="M160" s="23"/>
      <c r="N160" s="55"/>
    </row>
    <row r="161" spans="1:14" hidden="1" outlineLevel="1" x14ac:dyDescent="0.3">
      <c r="A161" s="125" t="s">
        <v>208</v>
      </c>
      <c r="B161" s="54" t="s">
        <v>94</v>
      </c>
      <c r="C161" s="103"/>
      <c r="D161" s="103"/>
      <c r="E161" s="42"/>
      <c r="F161" s="110" t="str">
        <f t="shared" si="16"/>
        <v/>
      </c>
      <c r="G161" s="110" t="str">
        <f t="shared" si="17"/>
        <v/>
      </c>
      <c r="H161" s="23"/>
      <c r="L161" s="23"/>
      <c r="M161" s="23"/>
      <c r="N161" s="55"/>
    </row>
    <row r="162" spans="1:14" hidden="1" outlineLevel="1" x14ac:dyDescent="0.3">
      <c r="A162" s="125" t="s">
        <v>209</v>
      </c>
      <c r="B162" s="54" t="s">
        <v>94</v>
      </c>
      <c r="C162" s="103"/>
      <c r="D162" s="103"/>
      <c r="E162" s="42"/>
      <c r="F162" s="110" t="str">
        <f t="shared" si="16"/>
        <v/>
      </c>
      <c r="G162" s="110" t="str">
        <f t="shared" si="17"/>
        <v/>
      </c>
      <c r="H162" s="23"/>
      <c r="L162" s="23"/>
      <c r="M162" s="23"/>
      <c r="N162" s="55"/>
    </row>
    <row r="163" spans="1:14" ht="15" customHeight="1" collapsed="1" x14ac:dyDescent="0.3">
      <c r="A163" s="44"/>
      <c r="B163" s="45" t="s">
        <v>210</v>
      </c>
      <c r="C163" s="92" t="s">
        <v>152</v>
      </c>
      <c r="D163" s="92" t="s">
        <v>153</v>
      </c>
      <c r="E163" s="46"/>
      <c r="F163" s="92" t="s">
        <v>154</v>
      </c>
      <c r="G163" s="92" t="s">
        <v>155</v>
      </c>
      <c r="H163" s="23"/>
      <c r="L163" s="23"/>
      <c r="M163" s="23"/>
      <c r="N163" s="55"/>
    </row>
    <row r="164" spans="1:14" x14ac:dyDescent="0.3">
      <c r="A164" s="25" t="s">
        <v>212</v>
      </c>
      <c r="B164" s="23" t="s">
        <v>213</v>
      </c>
      <c r="C164" s="263">
        <v>0</v>
      </c>
      <c r="D164" s="261">
        <v>0</v>
      </c>
      <c r="E164" s="63"/>
      <c r="F164" s="110">
        <f>IF($C$167=0,"",IF(C164="[for completion]","",IF(C164="","",C164/$C$167)))</f>
        <v>0</v>
      </c>
      <c r="G164" s="110">
        <f>IF($D$167=0,"",IF(D164="[for completion]","",IF(D164="","",D164/$D$167)))</f>
        <v>0</v>
      </c>
      <c r="H164" s="23"/>
      <c r="L164" s="23"/>
      <c r="M164" s="23"/>
      <c r="N164" s="55"/>
    </row>
    <row r="165" spans="1:14" x14ac:dyDescent="0.3">
      <c r="A165" s="25" t="s">
        <v>214</v>
      </c>
      <c r="B165" s="23" t="s">
        <v>215</v>
      </c>
      <c r="C165" s="263">
        <f>+C39</f>
        <v>450</v>
      </c>
      <c r="D165" s="262">
        <f>+C39-D164</f>
        <v>450</v>
      </c>
      <c r="E165" s="63"/>
      <c r="F165" s="110">
        <f>IF($C$167=0,"",IF(C165="[for completion]","",IF(C165="","",C165/$C$167)))</f>
        <v>1</v>
      </c>
      <c r="G165" s="110">
        <f>IF($D$167=0,"",IF(D165="[for completion]","",IF(D165="","",D165/$D$167)))</f>
        <v>1</v>
      </c>
      <c r="H165" s="23"/>
      <c r="L165" s="23"/>
      <c r="M165" s="23"/>
      <c r="N165" s="55"/>
    </row>
    <row r="166" spans="1:14" x14ac:dyDescent="0.3">
      <c r="A166" s="25" t="s">
        <v>216</v>
      </c>
      <c r="B166" s="23" t="s">
        <v>90</v>
      </c>
      <c r="C166" s="263">
        <v>0</v>
      </c>
      <c r="D166" s="261">
        <f t="shared" ref="D166" si="18">+C166</f>
        <v>0</v>
      </c>
      <c r="E166" s="63"/>
      <c r="F166" s="110">
        <f>IF($C$167=0,"",IF(C166="[for completion]","",IF(C166="","",C166/$C$167)))</f>
        <v>0</v>
      </c>
      <c r="G166" s="110">
        <f>IF($D$167=0,"",IF(D166="[for completion]","",IF(D166="","",D166/$D$167)))</f>
        <v>0</v>
      </c>
      <c r="H166" s="23"/>
      <c r="L166" s="23"/>
      <c r="M166" s="23"/>
      <c r="N166" s="55"/>
    </row>
    <row r="167" spans="1:14" x14ac:dyDescent="0.3">
      <c r="A167" s="25" t="s">
        <v>217</v>
      </c>
      <c r="B167" s="64" t="s">
        <v>92</v>
      </c>
      <c r="C167" s="113">
        <f>SUM(C164:C166)</f>
        <v>450</v>
      </c>
      <c r="D167" s="113">
        <f>SUM(D164:D166)</f>
        <v>450</v>
      </c>
      <c r="E167" s="63"/>
      <c r="F167" s="112">
        <f>SUM(F164:F166)</f>
        <v>1</v>
      </c>
      <c r="G167" s="112">
        <f>SUM(G164:G166)</f>
        <v>1</v>
      </c>
      <c r="H167" s="23"/>
      <c r="L167" s="23"/>
      <c r="M167" s="23"/>
      <c r="N167" s="55"/>
    </row>
    <row r="168" spans="1:14" hidden="1" outlineLevel="1" x14ac:dyDescent="0.3">
      <c r="A168" s="25" t="s">
        <v>218</v>
      </c>
      <c r="B168" s="64"/>
      <c r="C168" s="113"/>
      <c r="D168" s="113"/>
      <c r="E168" s="63"/>
      <c r="F168" s="63"/>
      <c r="G168" s="21"/>
      <c r="H168" s="23"/>
      <c r="L168" s="23"/>
      <c r="M168" s="23"/>
      <c r="N168" s="55"/>
    </row>
    <row r="169" spans="1:14" hidden="1" outlineLevel="1" x14ac:dyDescent="0.3">
      <c r="A169" s="25" t="s">
        <v>219</v>
      </c>
      <c r="B169" s="64"/>
      <c r="C169" s="113"/>
      <c r="D169" s="113"/>
      <c r="E169" s="63"/>
      <c r="F169" s="63"/>
      <c r="G169" s="21"/>
      <c r="H169" s="23"/>
      <c r="L169" s="23"/>
      <c r="M169" s="23"/>
      <c r="N169" s="55"/>
    </row>
    <row r="170" spans="1:14" hidden="1" outlineLevel="1" x14ac:dyDescent="0.3">
      <c r="A170" s="25" t="s">
        <v>220</v>
      </c>
      <c r="B170" s="64"/>
      <c r="C170" s="113"/>
      <c r="D170" s="113"/>
      <c r="E170" s="63"/>
      <c r="F170" s="63"/>
      <c r="G170" s="21"/>
      <c r="H170" s="23"/>
      <c r="L170" s="23"/>
      <c r="M170" s="23"/>
      <c r="N170" s="55"/>
    </row>
    <row r="171" spans="1:14" hidden="1" outlineLevel="1" x14ac:dyDescent="0.3">
      <c r="A171" s="25" t="s">
        <v>221</v>
      </c>
      <c r="B171" s="64"/>
      <c r="C171" s="113"/>
      <c r="D171" s="113"/>
      <c r="E171" s="63"/>
      <c r="F171" s="63"/>
      <c r="G171" s="21"/>
      <c r="H171" s="23"/>
      <c r="L171" s="23"/>
      <c r="M171" s="23"/>
      <c r="N171" s="55"/>
    </row>
    <row r="172" spans="1:14" hidden="1" outlineLevel="1" x14ac:dyDescent="0.3">
      <c r="A172" s="25" t="s">
        <v>222</v>
      </c>
      <c r="B172" s="64"/>
      <c r="C172" s="113"/>
      <c r="D172" s="113"/>
      <c r="E172" s="63"/>
      <c r="F172" s="63"/>
      <c r="G172" s="21"/>
      <c r="H172" s="23"/>
      <c r="L172" s="23"/>
      <c r="M172" s="23"/>
      <c r="N172" s="55"/>
    </row>
    <row r="173" spans="1:14" ht="15" customHeight="1" collapsed="1" x14ac:dyDescent="0.3">
      <c r="A173" s="44"/>
      <c r="B173" s="45" t="s">
        <v>223</v>
      </c>
      <c r="C173" s="44" t="s">
        <v>60</v>
      </c>
      <c r="D173" s="44"/>
      <c r="E173" s="46"/>
      <c r="F173" s="47" t="s">
        <v>224</v>
      </c>
      <c r="G173" s="47"/>
      <c r="H173" s="23"/>
      <c r="L173" s="23"/>
      <c r="M173" s="23"/>
      <c r="N173" s="55"/>
    </row>
    <row r="174" spans="1:14" ht="15" customHeight="1" x14ac:dyDescent="0.3">
      <c r="A174" s="25" t="s">
        <v>225</v>
      </c>
      <c r="B174" s="42" t="s">
        <v>226</v>
      </c>
      <c r="C174" s="263">
        <v>0</v>
      </c>
      <c r="D174" s="39"/>
      <c r="E174" s="31"/>
      <c r="F174" s="110">
        <f>IF($C$179=0,"",IF(C174="[for completion]","",C174/$C$179))</f>
        <v>0</v>
      </c>
      <c r="G174" s="51"/>
      <c r="H174" s="23"/>
      <c r="L174" s="23"/>
      <c r="M174" s="23"/>
      <c r="N174" s="55"/>
    </row>
    <row r="175" spans="1:14" ht="30.75" customHeight="1" x14ac:dyDescent="0.3">
      <c r="A175" s="25" t="s">
        <v>8</v>
      </c>
      <c r="B175" s="42" t="s">
        <v>832</v>
      </c>
      <c r="C175" s="263">
        <v>12</v>
      </c>
      <c r="E175" s="53"/>
      <c r="F175" s="110">
        <f>IF($C$179=0,"",IF(C175="[for completion]","",C175/$C$179))</f>
        <v>0.50186011041458578</v>
      </c>
      <c r="G175" s="51"/>
      <c r="H175" s="23"/>
      <c r="L175" s="23"/>
      <c r="M175" s="23"/>
      <c r="N175" s="55"/>
    </row>
    <row r="176" spans="1:14" x14ac:dyDescent="0.3">
      <c r="A176" s="25" t="s">
        <v>227</v>
      </c>
      <c r="B176" s="42" t="s">
        <v>228</v>
      </c>
      <c r="C176" s="263">
        <v>0</v>
      </c>
      <c r="E176" s="53"/>
      <c r="F176" s="110"/>
      <c r="G176" s="51"/>
      <c r="H176" s="23"/>
      <c r="L176" s="23"/>
      <c r="M176" s="23"/>
      <c r="N176" s="55"/>
    </row>
    <row r="177" spans="1:14" x14ac:dyDescent="0.3">
      <c r="A177" s="25" t="s">
        <v>229</v>
      </c>
      <c r="B177" s="42" t="s">
        <v>230</v>
      </c>
      <c r="C177" s="263">
        <f>+C56-C175-C176</f>
        <v>11.91104563</v>
      </c>
      <c r="E177" s="53"/>
      <c r="F177" s="110">
        <f t="shared" ref="F177:F187" si="19">IF($C$179=0,"",IF(C177="[for completion]","",C177/$C$179))</f>
        <v>0.49813988958541416</v>
      </c>
      <c r="G177" s="51"/>
      <c r="H177" s="23"/>
      <c r="L177" s="23"/>
      <c r="M177" s="23"/>
      <c r="N177" s="55"/>
    </row>
    <row r="178" spans="1:14" x14ac:dyDescent="0.3">
      <c r="A178" s="25" t="s">
        <v>231</v>
      </c>
      <c r="B178" s="42" t="s">
        <v>90</v>
      </c>
      <c r="C178" s="263">
        <v>0</v>
      </c>
      <c r="E178" s="53"/>
      <c r="F178" s="110">
        <f t="shared" si="19"/>
        <v>0</v>
      </c>
      <c r="G178" s="51"/>
      <c r="H178" s="23"/>
      <c r="L178" s="23"/>
      <c r="M178" s="23"/>
      <c r="N178" s="55"/>
    </row>
    <row r="179" spans="1:14" x14ac:dyDescent="0.3">
      <c r="A179" s="25" t="s">
        <v>9</v>
      </c>
      <c r="B179" s="59" t="s">
        <v>92</v>
      </c>
      <c r="C179" s="105">
        <f>SUM(C174:C178)</f>
        <v>23.91104563</v>
      </c>
      <c r="E179" s="53"/>
      <c r="F179" s="111">
        <f>SUM(F174:F178)</f>
        <v>1</v>
      </c>
      <c r="G179" s="51"/>
      <c r="H179" s="23"/>
      <c r="L179" s="23"/>
      <c r="M179" s="23"/>
      <c r="N179" s="55"/>
    </row>
    <row r="180" spans="1:14" hidden="1" outlineLevel="1" x14ac:dyDescent="0.3">
      <c r="A180" s="25" t="s">
        <v>232</v>
      </c>
      <c r="B180" s="65" t="s">
        <v>233</v>
      </c>
      <c r="C180" s="103"/>
      <c r="E180" s="53"/>
      <c r="F180" s="110">
        <f t="shared" si="19"/>
        <v>0</v>
      </c>
      <c r="G180" s="51"/>
      <c r="H180" s="23"/>
      <c r="L180" s="23"/>
      <c r="M180" s="23"/>
      <c r="N180" s="55"/>
    </row>
    <row r="181" spans="1:14" s="65" customFormat="1" ht="28.8" hidden="1" outlineLevel="1" x14ac:dyDescent="0.3">
      <c r="A181" s="25" t="s">
        <v>234</v>
      </c>
      <c r="B181" s="65" t="s">
        <v>235</v>
      </c>
      <c r="C181" s="114"/>
      <c r="F181" s="110">
        <f t="shared" si="19"/>
        <v>0</v>
      </c>
    </row>
    <row r="182" spans="1:14" ht="28.8" hidden="1" outlineLevel="1" x14ac:dyDescent="0.3">
      <c r="A182" s="25" t="s">
        <v>236</v>
      </c>
      <c r="B182" s="65" t="s">
        <v>237</v>
      </c>
      <c r="C182" s="103"/>
      <c r="E182" s="53"/>
      <c r="F182" s="110">
        <f t="shared" si="19"/>
        <v>0</v>
      </c>
      <c r="G182" s="51"/>
      <c r="H182" s="23"/>
      <c r="L182" s="23"/>
      <c r="M182" s="23"/>
      <c r="N182" s="55"/>
    </row>
    <row r="183" spans="1:14" hidden="1" outlineLevel="1" x14ac:dyDescent="0.3">
      <c r="A183" s="25" t="s">
        <v>238</v>
      </c>
      <c r="B183" s="65" t="s">
        <v>239</v>
      </c>
      <c r="C183" s="103"/>
      <c r="E183" s="53"/>
      <c r="F183" s="110">
        <f t="shared" si="19"/>
        <v>0</v>
      </c>
      <c r="G183" s="51"/>
      <c r="H183" s="23"/>
      <c r="L183" s="23"/>
      <c r="M183" s="23"/>
      <c r="N183" s="55"/>
    </row>
    <row r="184" spans="1:14" s="65" customFormat="1" hidden="1" outlineLevel="1" x14ac:dyDescent="0.3">
      <c r="A184" s="25" t="s">
        <v>240</v>
      </c>
      <c r="B184" s="65" t="s">
        <v>241</v>
      </c>
      <c r="C184" s="114"/>
      <c r="F184" s="110">
        <f t="shared" si="19"/>
        <v>0</v>
      </c>
    </row>
    <row r="185" spans="1:14" hidden="1" outlineLevel="1" x14ac:dyDescent="0.3">
      <c r="A185" s="25" t="s">
        <v>242</v>
      </c>
      <c r="B185" s="65" t="s">
        <v>243</v>
      </c>
      <c r="C185" s="103"/>
      <c r="E185" s="53"/>
      <c r="F185" s="110">
        <f t="shared" si="19"/>
        <v>0</v>
      </c>
      <c r="G185" s="51"/>
      <c r="H185" s="23"/>
      <c r="L185" s="23"/>
      <c r="M185" s="23"/>
      <c r="N185" s="55"/>
    </row>
    <row r="186" spans="1:14" hidden="1" outlineLevel="1" x14ac:dyDescent="0.3">
      <c r="A186" s="25" t="s">
        <v>244</v>
      </c>
      <c r="B186" s="65" t="s">
        <v>245</v>
      </c>
      <c r="C186" s="103"/>
      <c r="E186" s="53"/>
      <c r="F186" s="110">
        <f t="shared" si="19"/>
        <v>0</v>
      </c>
      <c r="G186" s="51"/>
      <c r="H186" s="23"/>
      <c r="L186" s="23"/>
      <c r="M186" s="23"/>
      <c r="N186" s="55"/>
    </row>
    <row r="187" spans="1:14" hidden="1" outlineLevel="1" x14ac:dyDescent="0.3">
      <c r="A187" s="25" t="s">
        <v>246</v>
      </c>
      <c r="B187" s="65" t="s">
        <v>247</v>
      </c>
      <c r="C187" s="103"/>
      <c r="E187" s="53"/>
      <c r="F187" s="110">
        <f t="shared" si="19"/>
        <v>0</v>
      </c>
      <c r="G187" s="51"/>
      <c r="H187" s="23"/>
      <c r="L187" s="23"/>
      <c r="M187" s="23"/>
      <c r="N187" s="55"/>
    </row>
    <row r="188" spans="1:14" hidden="1" outlineLevel="1" x14ac:dyDescent="0.3">
      <c r="A188" s="25" t="s">
        <v>248</v>
      </c>
      <c r="B188" s="65"/>
      <c r="E188" s="53"/>
      <c r="F188" s="51"/>
      <c r="G188" s="51"/>
      <c r="H188" s="23"/>
      <c r="L188" s="23"/>
      <c r="M188" s="23"/>
      <c r="N188" s="55"/>
    </row>
    <row r="189" spans="1:14" hidden="1" outlineLevel="1" x14ac:dyDescent="0.3">
      <c r="A189" s="25" t="s">
        <v>249</v>
      </c>
      <c r="B189" s="65"/>
      <c r="E189" s="53"/>
      <c r="F189" s="51"/>
      <c r="G189" s="51"/>
      <c r="H189" s="23"/>
      <c r="L189" s="23"/>
      <c r="M189" s="23"/>
      <c r="N189" s="55"/>
    </row>
    <row r="190" spans="1:14" hidden="1" outlineLevel="1" x14ac:dyDescent="0.3">
      <c r="A190" s="25" t="s">
        <v>250</v>
      </c>
      <c r="B190" s="65"/>
      <c r="E190" s="53"/>
      <c r="F190" s="51"/>
      <c r="G190" s="51"/>
      <c r="H190" s="23"/>
      <c r="L190" s="23"/>
      <c r="M190" s="23"/>
      <c r="N190" s="55"/>
    </row>
    <row r="191" spans="1:14" hidden="1" outlineLevel="1" x14ac:dyDescent="0.3">
      <c r="A191" s="25" t="s">
        <v>251</v>
      </c>
      <c r="B191" s="54"/>
      <c r="E191" s="53"/>
      <c r="F191" s="51"/>
      <c r="G191" s="51"/>
      <c r="H191" s="23"/>
      <c r="L191" s="23"/>
      <c r="M191" s="23"/>
      <c r="N191" s="55"/>
    </row>
    <row r="192" spans="1:14" ht="15" customHeight="1" collapsed="1" x14ac:dyDescent="0.3">
      <c r="A192" s="44"/>
      <c r="B192" s="45" t="s">
        <v>252</v>
      </c>
      <c r="C192" s="44" t="s">
        <v>60</v>
      </c>
      <c r="D192" s="44"/>
      <c r="E192" s="46"/>
      <c r="F192" s="47" t="s">
        <v>224</v>
      </c>
      <c r="G192" s="47"/>
      <c r="H192" s="23"/>
      <c r="L192" s="23"/>
      <c r="M192" s="23"/>
      <c r="N192" s="55"/>
    </row>
    <row r="193" spans="1:14" x14ac:dyDescent="0.3">
      <c r="A193" s="25" t="s">
        <v>253</v>
      </c>
      <c r="B193" s="42" t="s">
        <v>254</v>
      </c>
      <c r="C193" s="261">
        <f>+C56</f>
        <v>23.91104563</v>
      </c>
      <c r="E193" s="50"/>
      <c r="F193" s="110">
        <f t="shared" ref="F193:F206" si="20">IF($C$208=0,"",IF(C193="[for completion]","",C193/$C$208))</f>
        <v>1</v>
      </c>
      <c r="G193" s="51"/>
      <c r="H193" s="23"/>
      <c r="L193" s="23"/>
      <c r="M193" s="23"/>
      <c r="N193" s="55"/>
    </row>
    <row r="194" spans="1:14" x14ac:dyDescent="0.3">
      <c r="A194" s="25" t="s">
        <v>255</v>
      </c>
      <c r="B194" s="42" t="s">
        <v>256</v>
      </c>
      <c r="C194" s="261">
        <v>0</v>
      </c>
      <c r="E194" s="53"/>
      <c r="F194" s="110">
        <f t="shared" si="20"/>
        <v>0</v>
      </c>
      <c r="G194" s="53"/>
      <c r="H194" s="23"/>
      <c r="L194" s="23"/>
      <c r="M194" s="23"/>
      <c r="N194" s="55"/>
    </row>
    <row r="195" spans="1:14" x14ac:dyDescent="0.3">
      <c r="A195" s="25" t="s">
        <v>257</v>
      </c>
      <c r="B195" s="42" t="s">
        <v>258</v>
      </c>
      <c r="C195" s="261">
        <v>0</v>
      </c>
      <c r="E195" s="53"/>
      <c r="F195" s="110">
        <f t="shared" si="20"/>
        <v>0</v>
      </c>
      <c r="G195" s="53"/>
      <c r="H195" s="23"/>
      <c r="L195" s="23"/>
      <c r="M195" s="23"/>
      <c r="N195" s="55"/>
    </row>
    <row r="196" spans="1:14" x14ac:dyDescent="0.3">
      <c r="A196" s="25" t="s">
        <v>259</v>
      </c>
      <c r="B196" s="42" t="s">
        <v>260</v>
      </c>
      <c r="C196" s="261">
        <v>0</v>
      </c>
      <c r="E196" s="53"/>
      <c r="F196" s="110">
        <f t="shared" si="20"/>
        <v>0</v>
      </c>
      <c r="G196" s="53"/>
      <c r="H196" s="23"/>
      <c r="L196" s="23"/>
      <c r="M196" s="23"/>
      <c r="N196" s="55"/>
    </row>
    <row r="197" spans="1:14" x14ac:dyDescent="0.3">
      <c r="A197" s="25" t="s">
        <v>261</v>
      </c>
      <c r="B197" s="42" t="s">
        <v>262</v>
      </c>
      <c r="C197" s="261">
        <v>0</v>
      </c>
      <c r="E197" s="53"/>
      <c r="F197" s="110">
        <f t="shared" si="20"/>
        <v>0</v>
      </c>
      <c r="G197" s="53"/>
      <c r="H197" s="23"/>
      <c r="L197" s="23"/>
      <c r="M197" s="23"/>
      <c r="N197" s="55"/>
    </row>
    <row r="198" spans="1:14" x14ac:dyDescent="0.3">
      <c r="A198" s="25" t="s">
        <v>263</v>
      </c>
      <c r="B198" s="42" t="s">
        <v>264</v>
      </c>
      <c r="C198" s="261">
        <v>0</v>
      </c>
      <c r="E198" s="53"/>
      <c r="F198" s="110">
        <f t="shared" si="20"/>
        <v>0</v>
      </c>
      <c r="G198" s="53"/>
      <c r="H198" s="23"/>
      <c r="L198" s="23"/>
      <c r="M198" s="23"/>
      <c r="N198" s="55"/>
    </row>
    <row r="199" spans="1:14" x14ac:dyDescent="0.3">
      <c r="A199" s="25" t="s">
        <v>265</v>
      </c>
      <c r="B199" s="42" t="s">
        <v>266</v>
      </c>
      <c r="C199" s="261">
        <v>0</v>
      </c>
      <c r="E199" s="53"/>
      <c r="F199" s="110">
        <f t="shared" si="20"/>
        <v>0</v>
      </c>
      <c r="G199" s="53"/>
      <c r="H199" s="23"/>
      <c r="L199" s="23"/>
      <c r="M199" s="23"/>
      <c r="N199" s="55"/>
    </row>
    <row r="200" spans="1:14" x14ac:dyDescent="0.3">
      <c r="A200" s="25" t="s">
        <v>267</v>
      </c>
      <c r="B200" s="42" t="s">
        <v>11</v>
      </c>
      <c r="C200" s="261">
        <v>0</v>
      </c>
      <c r="E200" s="53"/>
      <c r="F200" s="110">
        <f t="shared" si="20"/>
        <v>0</v>
      </c>
      <c r="G200" s="53"/>
      <c r="H200" s="23"/>
      <c r="L200" s="23"/>
      <c r="M200" s="23"/>
      <c r="N200" s="55"/>
    </row>
    <row r="201" spans="1:14" x14ac:dyDescent="0.3">
      <c r="A201" s="25" t="s">
        <v>268</v>
      </c>
      <c r="B201" s="42" t="s">
        <v>269</v>
      </c>
      <c r="C201" s="261">
        <v>0</v>
      </c>
      <c r="E201" s="53"/>
      <c r="F201" s="110">
        <f t="shared" si="20"/>
        <v>0</v>
      </c>
      <c r="G201" s="53"/>
      <c r="H201" s="23"/>
      <c r="L201" s="23"/>
      <c r="M201" s="23"/>
      <c r="N201" s="55"/>
    </row>
    <row r="202" spans="1:14" x14ac:dyDescent="0.3">
      <c r="A202" s="25" t="s">
        <v>270</v>
      </c>
      <c r="B202" s="42" t="s">
        <v>271</v>
      </c>
      <c r="C202" s="261">
        <v>0</v>
      </c>
      <c r="E202" s="53"/>
      <c r="F202" s="110">
        <f t="shared" si="20"/>
        <v>0</v>
      </c>
      <c r="G202" s="53"/>
      <c r="H202" s="23"/>
      <c r="L202" s="23"/>
      <c r="M202" s="23"/>
      <c r="N202" s="55"/>
    </row>
    <row r="203" spans="1:14" x14ac:dyDescent="0.3">
      <c r="A203" s="25" t="s">
        <v>272</v>
      </c>
      <c r="B203" s="42" t="s">
        <v>273</v>
      </c>
      <c r="C203" s="261">
        <v>0</v>
      </c>
      <c r="E203" s="53"/>
      <c r="F203" s="110">
        <f t="shared" si="20"/>
        <v>0</v>
      </c>
      <c r="G203" s="53"/>
      <c r="H203" s="23"/>
      <c r="L203" s="23"/>
      <c r="M203" s="23"/>
      <c r="N203" s="55"/>
    </row>
    <row r="204" spans="1:14" x14ac:dyDescent="0.3">
      <c r="A204" s="25" t="s">
        <v>274</v>
      </c>
      <c r="B204" s="42" t="s">
        <v>275</v>
      </c>
      <c r="C204" s="261">
        <v>0</v>
      </c>
      <c r="E204" s="53"/>
      <c r="F204" s="110">
        <f t="shared" si="20"/>
        <v>0</v>
      </c>
      <c r="G204" s="53"/>
      <c r="H204" s="23"/>
      <c r="L204" s="23"/>
      <c r="M204" s="23"/>
      <c r="N204" s="55"/>
    </row>
    <row r="205" spans="1:14" x14ac:dyDescent="0.3">
      <c r="A205" s="25" t="s">
        <v>276</v>
      </c>
      <c r="B205" s="42" t="s">
        <v>277</v>
      </c>
      <c r="C205" s="261">
        <v>0</v>
      </c>
      <c r="E205" s="53"/>
      <c r="F205" s="110">
        <f t="shared" si="20"/>
        <v>0</v>
      </c>
      <c r="G205" s="53"/>
      <c r="H205" s="23"/>
      <c r="L205" s="23"/>
      <c r="M205" s="23"/>
      <c r="N205" s="55"/>
    </row>
    <row r="206" spans="1:14" x14ac:dyDescent="0.3">
      <c r="A206" s="25" t="s">
        <v>278</v>
      </c>
      <c r="B206" s="42" t="s">
        <v>90</v>
      </c>
      <c r="C206" s="261">
        <v>0</v>
      </c>
      <c r="E206" s="53"/>
      <c r="F206" s="110">
        <f t="shared" si="20"/>
        <v>0</v>
      </c>
      <c r="G206" s="53"/>
      <c r="H206" s="23"/>
      <c r="L206" s="23"/>
      <c r="M206" s="23"/>
      <c r="N206" s="55"/>
    </row>
    <row r="207" spans="1:14" x14ac:dyDescent="0.3">
      <c r="A207" s="25" t="s">
        <v>279</v>
      </c>
      <c r="B207" s="52" t="s">
        <v>280</v>
      </c>
      <c r="C207" s="261">
        <f>+SUM(C193:C195)</f>
        <v>23.91104563</v>
      </c>
      <c r="E207" s="53"/>
      <c r="F207" s="110"/>
      <c r="G207" s="53"/>
      <c r="H207" s="23"/>
      <c r="L207" s="23"/>
      <c r="M207" s="23"/>
      <c r="N207" s="55"/>
    </row>
    <row r="208" spans="1:14" x14ac:dyDescent="0.3">
      <c r="A208" s="25" t="s">
        <v>281</v>
      </c>
      <c r="B208" s="59" t="s">
        <v>92</v>
      </c>
      <c r="C208" s="105">
        <f>SUM(C193:C206)</f>
        <v>23.91104563</v>
      </c>
      <c r="D208" s="42"/>
      <c r="E208" s="53"/>
      <c r="F208" s="111">
        <f>SUM(F193:F206)</f>
        <v>1</v>
      </c>
      <c r="G208" s="53"/>
      <c r="H208" s="23"/>
      <c r="L208" s="23"/>
      <c r="M208" s="23"/>
      <c r="N208" s="55"/>
    </row>
    <row r="209" spans="1:14" hidden="1" outlineLevel="1" x14ac:dyDescent="0.3">
      <c r="A209" s="25" t="s">
        <v>282</v>
      </c>
      <c r="B209" s="54" t="s">
        <v>94</v>
      </c>
      <c r="C209" s="103"/>
      <c r="E209" s="53"/>
      <c r="F209" s="110">
        <f>IF($C$208=0,"",IF(C209="[for completion]","",C209/$C$208))</f>
        <v>0</v>
      </c>
      <c r="G209" s="53"/>
      <c r="H209" s="23"/>
      <c r="L209" s="23"/>
      <c r="M209" s="23"/>
      <c r="N209" s="55"/>
    </row>
    <row r="210" spans="1:14" hidden="1" outlineLevel="1" x14ac:dyDescent="0.3">
      <c r="A210" s="25" t="s">
        <v>283</v>
      </c>
      <c r="B210" s="54" t="s">
        <v>94</v>
      </c>
      <c r="C210" s="103"/>
      <c r="E210" s="53"/>
      <c r="F210" s="110">
        <f t="shared" ref="F210:F215" si="21">IF($C$208=0,"",IF(C210="[for completion]","",C210/$C$208))</f>
        <v>0</v>
      </c>
      <c r="G210" s="53"/>
      <c r="H210" s="23"/>
      <c r="L210" s="23"/>
      <c r="M210" s="23"/>
      <c r="N210" s="55"/>
    </row>
    <row r="211" spans="1:14" hidden="1" outlineLevel="1" x14ac:dyDescent="0.3">
      <c r="A211" s="25" t="s">
        <v>284</v>
      </c>
      <c r="B211" s="54" t="s">
        <v>94</v>
      </c>
      <c r="C211" s="103"/>
      <c r="E211" s="53"/>
      <c r="F211" s="110">
        <f t="shared" si="21"/>
        <v>0</v>
      </c>
      <c r="G211" s="53"/>
      <c r="H211" s="23"/>
      <c r="L211" s="23"/>
      <c r="M211" s="23"/>
      <c r="N211" s="55"/>
    </row>
    <row r="212" spans="1:14" hidden="1" outlineLevel="1" x14ac:dyDescent="0.3">
      <c r="A212" s="25" t="s">
        <v>285</v>
      </c>
      <c r="B212" s="54" t="s">
        <v>94</v>
      </c>
      <c r="C212" s="103"/>
      <c r="E212" s="53"/>
      <c r="F212" s="110">
        <f t="shared" si="21"/>
        <v>0</v>
      </c>
      <c r="G212" s="53"/>
      <c r="H212" s="23"/>
      <c r="L212" s="23"/>
      <c r="M212" s="23"/>
      <c r="N212" s="55"/>
    </row>
    <row r="213" spans="1:14" hidden="1" outlineLevel="1" x14ac:dyDescent="0.3">
      <c r="A213" s="25" t="s">
        <v>286</v>
      </c>
      <c r="B213" s="54" t="s">
        <v>94</v>
      </c>
      <c r="C213" s="103"/>
      <c r="E213" s="53"/>
      <c r="F213" s="110">
        <f t="shared" si="21"/>
        <v>0</v>
      </c>
      <c r="G213" s="53"/>
      <c r="H213" s="23"/>
      <c r="L213" s="23"/>
      <c r="M213" s="23"/>
      <c r="N213" s="55"/>
    </row>
    <row r="214" spans="1:14" hidden="1" outlineLevel="1" x14ac:dyDescent="0.3">
      <c r="A214" s="25" t="s">
        <v>287</v>
      </c>
      <c r="B214" s="54" t="s">
        <v>94</v>
      </c>
      <c r="C214" s="103"/>
      <c r="E214" s="53"/>
      <c r="F214" s="110">
        <f t="shared" si="21"/>
        <v>0</v>
      </c>
      <c r="G214" s="53"/>
      <c r="H214" s="23"/>
      <c r="L214" s="23"/>
      <c r="M214" s="23"/>
      <c r="N214" s="55"/>
    </row>
    <row r="215" spans="1:14" hidden="1" outlineLevel="1" x14ac:dyDescent="0.3">
      <c r="A215" s="25" t="s">
        <v>288</v>
      </c>
      <c r="B215" s="54" t="s">
        <v>94</v>
      </c>
      <c r="C215" s="103"/>
      <c r="E215" s="53"/>
      <c r="F215" s="110">
        <f t="shared" si="21"/>
        <v>0</v>
      </c>
      <c r="G215" s="53"/>
      <c r="H215" s="23"/>
      <c r="L215" s="23"/>
      <c r="M215" s="23"/>
      <c r="N215" s="55"/>
    </row>
    <row r="216" spans="1:14" ht="15" customHeight="1" collapsed="1" x14ac:dyDescent="0.3">
      <c r="A216" s="44"/>
      <c r="B216" s="45" t="s">
        <v>289</v>
      </c>
      <c r="C216" s="44" t="s">
        <v>60</v>
      </c>
      <c r="D216" s="44"/>
      <c r="E216" s="46"/>
      <c r="F216" s="47" t="s">
        <v>80</v>
      </c>
      <c r="G216" s="47" t="s">
        <v>211</v>
      </c>
      <c r="H216" s="23"/>
      <c r="L216" s="23"/>
      <c r="M216" s="23"/>
      <c r="N216" s="55"/>
    </row>
    <row r="217" spans="1:14" x14ac:dyDescent="0.3">
      <c r="A217" s="25" t="s">
        <v>290</v>
      </c>
      <c r="B217" s="21" t="s">
        <v>291</v>
      </c>
      <c r="C217" s="261">
        <f>+C179</f>
        <v>23.91104563</v>
      </c>
      <c r="E217" s="63"/>
      <c r="F217" s="110">
        <f>IF($C$38=0,"",IF(C217="[for completion]","",IF(C217="","",C217/$C$38)))</f>
        <v>2.9459732040540455E-2</v>
      </c>
      <c r="G217" s="110">
        <f>IF($C$39=0,"",IF(C217="[for completion]","",IF(C217="","",C217/$C$39)))</f>
        <v>5.3135656955555555E-2</v>
      </c>
      <c r="H217" s="23"/>
      <c r="L217" s="23"/>
      <c r="M217" s="23"/>
      <c r="N217" s="55"/>
    </row>
    <row r="218" spans="1:14" x14ac:dyDescent="0.3">
      <c r="A218" s="25" t="s">
        <v>292</v>
      </c>
      <c r="B218" s="21" t="s">
        <v>293</v>
      </c>
      <c r="C218" s="261">
        <v>0</v>
      </c>
      <c r="E218" s="63"/>
      <c r="F218" s="110">
        <f>IF($C$38=0,"",IF(C218="[for completion]","",IF(C218="","",C218/$C$38)))</f>
        <v>0</v>
      </c>
      <c r="G218" s="110">
        <f>IF($C$39=0,"",IF(C218="[for completion]","",IF(C218="","",C218/$C$39)))</f>
        <v>0</v>
      </c>
      <c r="H218" s="23"/>
      <c r="L218" s="23"/>
      <c r="M218" s="23"/>
      <c r="N218" s="55"/>
    </row>
    <row r="219" spans="1:14" x14ac:dyDescent="0.3">
      <c r="A219" s="25" t="s">
        <v>294</v>
      </c>
      <c r="B219" s="21" t="s">
        <v>90</v>
      </c>
      <c r="C219" s="261">
        <f>+C57</f>
        <v>0</v>
      </c>
      <c r="E219" s="63"/>
      <c r="F219" s="110">
        <f>IF($C$38=0,"",IF(C219="[for completion]","",IF(C219="","",C219/$C$38)))</f>
        <v>0</v>
      </c>
      <c r="G219" s="110">
        <f>IF($C$39=0,"",IF(C219="[for completion]","",IF(C219="","",C219/$C$39)))</f>
        <v>0</v>
      </c>
      <c r="H219" s="23"/>
      <c r="L219" s="23"/>
      <c r="M219" s="23"/>
      <c r="N219" s="55"/>
    </row>
    <row r="220" spans="1:14" x14ac:dyDescent="0.3">
      <c r="A220" s="25" t="s">
        <v>295</v>
      </c>
      <c r="B220" s="59" t="s">
        <v>92</v>
      </c>
      <c r="C220" s="103">
        <f>SUM(C217:C219)</f>
        <v>23.91104563</v>
      </c>
      <c r="E220" s="63"/>
      <c r="F220" s="99">
        <f>SUM(F217:F219)</f>
        <v>2.9459732040540455E-2</v>
      </c>
      <c r="G220" s="99">
        <f>SUM(G217:G219)</f>
        <v>5.3135656955555555E-2</v>
      </c>
      <c r="H220" s="23"/>
      <c r="L220" s="23"/>
      <c r="M220" s="23"/>
      <c r="N220" s="55"/>
    </row>
    <row r="221" spans="1:14" hidden="1" outlineLevel="1" x14ac:dyDescent="0.3">
      <c r="A221" s="25" t="s">
        <v>296</v>
      </c>
      <c r="B221" s="54" t="s">
        <v>94</v>
      </c>
      <c r="C221" s="103"/>
      <c r="E221" s="63"/>
      <c r="F221" s="110" t="str">
        <f t="shared" ref="F221:F227" si="22">IF($C$38=0,"",IF(C221="[for completion]","",IF(C221="","",C221/$C$38)))</f>
        <v/>
      </c>
      <c r="G221" s="110" t="str">
        <f t="shared" ref="G221:G227" si="23">IF($C$39=0,"",IF(C221="[for completion]","",IF(C221="","",C221/$C$39)))</f>
        <v/>
      </c>
      <c r="H221" s="23"/>
      <c r="L221" s="23"/>
      <c r="M221" s="23"/>
      <c r="N221" s="55"/>
    </row>
    <row r="222" spans="1:14" hidden="1" outlineLevel="1" x14ac:dyDescent="0.3">
      <c r="A222" s="25" t="s">
        <v>297</v>
      </c>
      <c r="B222" s="54" t="s">
        <v>94</v>
      </c>
      <c r="C222" s="103"/>
      <c r="E222" s="63"/>
      <c r="F222" s="110" t="str">
        <f t="shared" si="22"/>
        <v/>
      </c>
      <c r="G222" s="110" t="str">
        <f t="shared" si="23"/>
        <v/>
      </c>
      <c r="H222" s="23"/>
      <c r="L222" s="23"/>
      <c r="M222" s="23"/>
      <c r="N222" s="55"/>
    </row>
    <row r="223" spans="1:14" hidden="1" outlineLevel="1" x14ac:dyDescent="0.3">
      <c r="A223" s="25" t="s">
        <v>298</v>
      </c>
      <c r="B223" s="54" t="s">
        <v>94</v>
      </c>
      <c r="C223" s="103"/>
      <c r="E223" s="63"/>
      <c r="F223" s="110" t="str">
        <f t="shared" si="22"/>
        <v/>
      </c>
      <c r="G223" s="110" t="str">
        <f t="shared" si="23"/>
        <v/>
      </c>
      <c r="H223" s="23"/>
      <c r="L223" s="23"/>
      <c r="M223" s="23"/>
      <c r="N223" s="55"/>
    </row>
    <row r="224" spans="1:14" hidden="1" outlineLevel="1" x14ac:dyDescent="0.3">
      <c r="A224" s="25" t="s">
        <v>299</v>
      </c>
      <c r="B224" s="54" t="s">
        <v>94</v>
      </c>
      <c r="C224" s="103"/>
      <c r="E224" s="63"/>
      <c r="F224" s="110" t="str">
        <f t="shared" si="22"/>
        <v/>
      </c>
      <c r="G224" s="110" t="str">
        <f t="shared" si="23"/>
        <v/>
      </c>
      <c r="H224" s="23"/>
      <c r="L224" s="23"/>
      <c r="M224" s="23"/>
      <c r="N224" s="55"/>
    </row>
    <row r="225" spans="1:14" hidden="1" outlineLevel="1" x14ac:dyDescent="0.3">
      <c r="A225" s="25" t="s">
        <v>300</v>
      </c>
      <c r="B225" s="54" t="s">
        <v>94</v>
      </c>
      <c r="C225" s="103"/>
      <c r="E225" s="63"/>
      <c r="F225" s="110" t="str">
        <f t="shared" si="22"/>
        <v/>
      </c>
      <c r="G225" s="110" t="str">
        <f t="shared" si="23"/>
        <v/>
      </c>
      <c r="H225" s="23"/>
      <c r="L225" s="23"/>
      <c r="M225" s="23"/>
    </row>
    <row r="226" spans="1:14" hidden="1" outlineLevel="1" x14ac:dyDescent="0.3">
      <c r="A226" s="25" t="s">
        <v>301</v>
      </c>
      <c r="B226" s="54" t="s">
        <v>94</v>
      </c>
      <c r="C226" s="103"/>
      <c r="E226" s="42"/>
      <c r="F226" s="110" t="str">
        <f t="shared" si="22"/>
        <v/>
      </c>
      <c r="G226" s="110" t="str">
        <f t="shared" si="23"/>
        <v/>
      </c>
      <c r="H226" s="23"/>
      <c r="L226" s="23"/>
      <c r="M226" s="23"/>
    </row>
    <row r="227" spans="1:14" hidden="1" outlineLevel="1" x14ac:dyDescent="0.3">
      <c r="A227" s="25" t="s">
        <v>302</v>
      </c>
      <c r="B227" s="54" t="s">
        <v>94</v>
      </c>
      <c r="C227" s="103"/>
      <c r="E227" s="63"/>
      <c r="F227" s="110" t="str">
        <f t="shared" si="22"/>
        <v/>
      </c>
      <c r="G227" s="110" t="str">
        <f t="shared" si="23"/>
        <v/>
      </c>
      <c r="H227" s="23"/>
      <c r="L227" s="23"/>
      <c r="M227" s="23"/>
    </row>
    <row r="228" spans="1:14" ht="15" customHeight="1" collapsed="1" x14ac:dyDescent="0.3">
      <c r="A228" s="44"/>
      <c r="B228" s="45" t="s">
        <v>303</v>
      </c>
      <c r="C228" s="44"/>
      <c r="D228" s="44"/>
      <c r="E228" s="46"/>
      <c r="F228" s="47"/>
      <c r="G228" s="47"/>
      <c r="H228" s="23"/>
      <c r="L228" s="23"/>
      <c r="M228" s="23"/>
    </row>
    <row r="229" spans="1:14" x14ac:dyDescent="0.3">
      <c r="A229" s="25" t="s">
        <v>304</v>
      </c>
      <c r="B229" s="42" t="s">
        <v>305</v>
      </c>
      <c r="C229" s="158" t="s">
        <v>1152</v>
      </c>
      <c r="H229" s="23"/>
      <c r="L229" s="23"/>
      <c r="M229" s="23"/>
    </row>
    <row r="230" spans="1:14" ht="15" customHeight="1" x14ac:dyDescent="0.3">
      <c r="A230" s="44"/>
      <c r="B230" s="45" t="s">
        <v>306</v>
      </c>
      <c r="C230" s="44"/>
      <c r="D230" s="44"/>
      <c r="E230" s="46"/>
      <c r="F230" s="47"/>
      <c r="G230" s="47"/>
      <c r="H230" s="23"/>
      <c r="L230" s="23"/>
      <c r="M230" s="23"/>
    </row>
    <row r="231" spans="1:14" x14ac:dyDescent="0.3">
      <c r="A231" s="25" t="s">
        <v>10</v>
      </c>
      <c r="B231" s="25" t="s">
        <v>833</v>
      </c>
      <c r="C231" s="151" t="s">
        <v>661</v>
      </c>
      <c r="E231" s="42"/>
      <c r="H231" s="23"/>
      <c r="L231" s="23"/>
      <c r="M231" s="23"/>
    </row>
    <row r="232" spans="1:14" x14ac:dyDescent="0.3">
      <c r="A232" s="25" t="s">
        <v>307</v>
      </c>
      <c r="B232" s="66" t="s">
        <v>308</v>
      </c>
      <c r="C232" s="151" t="s">
        <v>661</v>
      </c>
      <c r="E232" s="42"/>
      <c r="H232" s="23"/>
      <c r="L232" s="23"/>
      <c r="M232" s="23"/>
    </row>
    <row r="233" spans="1:14" x14ac:dyDescent="0.3">
      <c r="A233" s="25" t="s">
        <v>309</v>
      </c>
      <c r="B233" s="66" t="s">
        <v>310</v>
      </c>
      <c r="C233" s="151" t="s">
        <v>661</v>
      </c>
      <c r="E233" s="42"/>
      <c r="H233" s="23"/>
      <c r="L233" s="23"/>
      <c r="M233" s="23"/>
    </row>
    <row r="234" spans="1:14" outlineLevel="1" x14ac:dyDescent="0.3">
      <c r="A234" s="25" t="s">
        <v>311</v>
      </c>
      <c r="B234" s="40" t="s">
        <v>312</v>
      </c>
      <c r="C234" s="105"/>
      <c r="D234" s="42"/>
      <c r="E234" s="42"/>
      <c r="H234" s="23"/>
      <c r="L234" s="23"/>
      <c r="M234" s="23"/>
    </row>
    <row r="235" spans="1:14" outlineLevel="1" x14ac:dyDescent="0.3">
      <c r="A235" s="25" t="s">
        <v>313</v>
      </c>
      <c r="B235" s="40" t="s">
        <v>314</v>
      </c>
      <c r="C235" s="105"/>
      <c r="D235" s="42"/>
      <c r="E235" s="42"/>
      <c r="H235" s="23"/>
      <c r="L235" s="23"/>
      <c r="M235" s="23"/>
    </row>
    <row r="236" spans="1:14" outlineLevel="1" x14ac:dyDescent="0.3">
      <c r="A236" s="25" t="s">
        <v>315</v>
      </c>
      <c r="B236" s="40" t="s">
        <v>316</v>
      </c>
      <c r="C236" s="124"/>
      <c r="D236" s="42"/>
      <c r="E236" s="42"/>
      <c r="H236" s="23"/>
      <c r="L236" s="23"/>
      <c r="M236" s="23"/>
    </row>
    <row r="237" spans="1:14" outlineLevel="1" x14ac:dyDescent="0.3">
      <c r="A237" s="25" t="s">
        <v>317</v>
      </c>
      <c r="C237" s="42"/>
      <c r="D237" s="42"/>
      <c r="E237" s="42"/>
      <c r="H237" s="23"/>
      <c r="L237" s="23"/>
      <c r="M237" s="23"/>
    </row>
    <row r="238" spans="1:14" outlineLevel="1" x14ac:dyDescent="0.3">
      <c r="A238" s="25" t="s">
        <v>318</v>
      </c>
      <c r="C238" s="42"/>
      <c r="D238" s="42"/>
      <c r="E238" s="42"/>
      <c r="H238" s="23"/>
      <c r="L238" s="23"/>
      <c r="M238" s="23"/>
    </row>
    <row r="239" spans="1:14" outlineLevel="1" x14ac:dyDescent="0.3">
      <c r="A239" s="44"/>
      <c r="B239" s="45" t="s">
        <v>1055</v>
      </c>
      <c r="C239" s="44"/>
      <c r="D239" s="44"/>
      <c r="E239" s="46"/>
      <c r="F239" s="47"/>
      <c r="G239" s="47"/>
      <c r="H239" s="23"/>
      <c r="K239" s="67"/>
      <c r="L239" s="67"/>
      <c r="M239" s="67"/>
      <c r="N239" s="67"/>
    </row>
    <row r="240" spans="1:14" outlineLevel="1" x14ac:dyDescent="0.3">
      <c r="A240" s="25" t="s">
        <v>980</v>
      </c>
      <c r="B240" s="25" t="s">
        <v>1029</v>
      </c>
      <c r="C240" s="25" t="s">
        <v>1123</v>
      </c>
      <c r="D240" s="122"/>
      <c r="E240"/>
      <c r="F240"/>
      <c r="G240"/>
      <c r="H240" s="23"/>
      <c r="K240" s="67"/>
      <c r="L240" s="67"/>
      <c r="M240" s="67"/>
      <c r="N240" s="67"/>
    </row>
    <row r="241" spans="1:14" ht="28.8" outlineLevel="1" x14ac:dyDescent="0.3">
      <c r="A241" s="25" t="s">
        <v>982</v>
      </c>
      <c r="B241" s="25" t="s">
        <v>1030</v>
      </c>
      <c r="C241" s="132" t="s">
        <v>661</v>
      </c>
      <c r="D241" s="122"/>
      <c r="E241"/>
      <c r="F241"/>
      <c r="G241"/>
      <c r="H241" s="23"/>
      <c r="K241" s="67"/>
      <c r="L241" s="67"/>
      <c r="M241" s="67"/>
      <c r="N241" s="67"/>
    </row>
    <row r="242" spans="1:14" outlineLevel="1" x14ac:dyDescent="0.3">
      <c r="A242" s="25" t="s">
        <v>1027</v>
      </c>
      <c r="B242" s="25" t="s">
        <v>984</v>
      </c>
      <c r="C242" s="132" t="s">
        <v>985</v>
      </c>
      <c r="D242" s="122"/>
      <c r="E242"/>
      <c r="F242"/>
      <c r="G242"/>
      <c r="H242" s="23"/>
      <c r="K242" s="67"/>
      <c r="L242" s="67"/>
      <c r="M242" s="67"/>
      <c r="N242" s="67"/>
    </row>
    <row r="243" spans="1:14" outlineLevel="1" x14ac:dyDescent="0.3">
      <c r="A243" s="125" t="s">
        <v>1028</v>
      </c>
      <c r="B243" s="25" t="s">
        <v>981</v>
      </c>
      <c r="C243" s="25" t="s">
        <v>661</v>
      </c>
      <c r="D243" s="122"/>
      <c r="E243"/>
      <c r="F243"/>
      <c r="G243"/>
      <c r="H243" s="23"/>
      <c r="K243" s="67"/>
      <c r="L243" s="67"/>
      <c r="M243" s="67"/>
      <c r="N243" s="67"/>
    </row>
    <row r="244" spans="1:14" outlineLevel="1" x14ac:dyDescent="0.3">
      <c r="A244" s="25" t="s">
        <v>986</v>
      </c>
      <c r="D244" s="122"/>
      <c r="E244"/>
      <c r="F244"/>
      <c r="G244"/>
      <c r="H244" s="23"/>
      <c r="K244" s="67"/>
      <c r="L244" s="67"/>
      <c r="M244" s="67"/>
      <c r="N244" s="67"/>
    </row>
    <row r="245" spans="1:14" outlineLevel="1" x14ac:dyDescent="0.3">
      <c r="A245" s="125" t="s">
        <v>987</v>
      </c>
      <c r="D245" s="122"/>
      <c r="E245"/>
      <c r="F245"/>
      <c r="G245"/>
      <c r="H245" s="23"/>
      <c r="K245" s="67"/>
      <c r="L245" s="67"/>
      <c r="M245" s="67"/>
      <c r="N245" s="67"/>
    </row>
    <row r="246" spans="1:14" outlineLevel="1" x14ac:dyDescent="0.3">
      <c r="A246" s="125" t="s">
        <v>983</v>
      </c>
      <c r="D246" s="122"/>
      <c r="E246"/>
      <c r="F246"/>
      <c r="G246"/>
      <c r="H246" s="23"/>
      <c r="K246" s="67"/>
      <c r="L246" s="67"/>
      <c r="M246" s="67"/>
      <c r="N246" s="67"/>
    </row>
    <row r="247" spans="1:14" outlineLevel="1" x14ac:dyDescent="0.3">
      <c r="A247" s="125" t="s">
        <v>988</v>
      </c>
      <c r="D247" s="122"/>
      <c r="E247"/>
      <c r="F247"/>
      <c r="G247"/>
      <c r="H247" s="23"/>
      <c r="K247" s="67"/>
      <c r="L247" s="67"/>
      <c r="M247" s="67"/>
      <c r="N247" s="67"/>
    </row>
    <row r="248" spans="1:14" outlineLevel="1" x14ac:dyDescent="0.3">
      <c r="A248" s="125" t="s">
        <v>989</v>
      </c>
      <c r="D248" s="122"/>
      <c r="E248"/>
      <c r="F248"/>
      <c r="G248"/>
      <c r="H248" s="23"/>
      <c r="K248" s="67"/>
      <c r="L248" s="67"/>
      <c r="M248" s="67"/>
      <c r="N248" s="67"/>
    </row>
    <row r="249" spans="1:14" outlineLevel="1" x14ac:dyDescent="0.3">
      <c r="A249" s="125" t="s">
        <v>990</v>
      </c>
      <c r="D249" s="122"/>
      <c r="E249"/>
      <c r="F249"/>
      <c r="G249"/>
      <c r="H249" s="23"/>
      <c r="K249" s="67"/>
      <c r="L249" s="67"/>
      <c r="M249" s="67"/>
      <c r="N249" s="67"/>
    </row>
    <row r="250" spans="1:14" outlineLevel="1" x14ac:dyDescent="0.3">
      <c r="A250" s="125" t="s">
        <v>991</v>
      </c>
      <c r="D250" s="122"/>
      <c r="E250"/>
      <c r="F250"/>
      <c r="G250"/>
      <c r="H250" s="23"/>
      <c r="K250" s="67"/>
      <c r="L250" s="67"/>
      <c r="M250" s="67"/>
      <c r="N250" s="67"/>
    </row>
    <row r="251" spans="1:14" outlineLevel="1" x14ac:dyDescent="0.3">
      <c r="A251" s="125" t="s">
        <v>992</v>
      </c>
      <c r="D251" s="122"/>
      <c r="E251"/>
      <c r="F251"/>
      <c r="G251"/>
      <c r="H251" s="23"/>
      <c r="K251" s="67"/>
      <c r="L251" s="67"/>
      <c r="M251" s="67"/>
      <c r="N251" s="67"/>
    </row>
    <row r="252" spans="1:14" outlineLevel="1" x14ac:dyDescent="0.3">
      <c r="A252" s="125" t="s">
        <v>993</v>
      </c>
      <c r="D252" s="122"/>
      <c r="E252"/>
      <c r="F252"/>
      <c r="G252"/>
      <c r="H252" s="23"/>
      <c r="K252" s="67"/>
      <c r="L252" s="67"/>
      <c r="M252" s="67"/>
      <c r="N252" s="67"/>
    </row>
    <row r="253" spans="1:14" outlineLevel="1" x14ac:dyDescent="0.3">
      <c r="A253" s="125" t="s">
        <v>994</v>
      </c>
      <c r="D253" s="122"/>
      <c r="E253"/>
      <c r="F253"/>
      <c r="G253"/>
      <c r="H253" s="23"/>
      <c r="K253" s="67"/>
      <c r="L253" s="67"/>
      <c r="M253" s="67"/>
      <c r="N253" s="67"/>
    </row>
    <row r="254" spans="1:14" outlineLevel="1" x14ac:dyDescent="0.3">
      <c r="A254" s="125" t="s">
        <v>995</v>
      </c>
      <c r="D254" s="122"/>
      <c r="E254"/>
      <c r="F254"/>
      <c r="G254"/>
      <c r="H254" s="23"/>
      <c r="K254" s="67"/>
      <c r="L254" s="67"/>
      <c r="M254" s="67"/>
      <c r="N254" s="67"/>
    </row>
    <row r="255" spans="1:14" outlineLevel="1" x14ac:dyDescent="0.3">
      <c r="A255" s="125" t="s">
        <v>996</v>
      </c>
      <c r="D255" s="122"/>
      <c r="E255"/>
      <c r="F255"/>
      <c r="G255"/>
      <c r="H255" s="23"/>
      <c r="K255" s="67"/>
      <c r="L255" s="67"/>
      <c r="M255" s="67"/>
      <c r="N255" s="67"/>
    </row>
    <row r="256" spans="1:14" outlineLevel="1" x14ac:dyDescent="0.3">
      <c r="A256" s="125" t="s">
        <v>997</v>
      </c>
      <c r="D256" s="122"/>
      <c r="E256"/>
      <c r="F256"/>
      <c r="G256"/>
      <c r="H256" s="23"/>
      <c r="K256" s="67"/>
      <c r="L256" s="67"/>
      <c r="M256" s="67"/>
      <c r="N256" s="67"/>
    </row>
    <row r="257" spans="1:14" outlineLevel="1" x14ac:dyDescent="0.3">
      <c r="A257" s="125" t="s">
        <v>998</v>
      </c>
      <c r="D257" s="122"/>
      <c r="E257"/>
      <c r="F257"/>
      <c r="G257"/>
      <c r="H257" s="23"/>
      <c r="K257" s="67"/>
      <c r="L257" s="67"/>
      <c r="M257" s="67"/>
      <c r="N257" s="67"/>
    </row>
    <row r="258" spans="1:14" outlineLevel="1" x14ac:dyDescent="0.3">
      <c r="A258" s="125" t="s">
        <v>999</v>
      </c>
      <c r="D258" s="122"/>
      <c r="E258"/>
      <c r="F258"/>
      <c r="G258"/>
      <c r="H258" s="23"/>
      <c r="K258" s="67"/>
      <c r="L258" s="67"/>
      <c r="M258" s="67"/>
      <c r="N258" s="67"/>
    </row>
    <row r="259" spans="1:14" outlineLevel="1" x14ac:dyDescent="0.3">
      <c r="A259" s="125" t="s">
        <v>1000</v>
      </c>
      <c r="D259" s="122"/>
      <c r="E259"/>
      <c r="F259"/>
      <c r="G259"/>
      <c r="H259" s="23"/>
      <c r="K259" s="67"/>
      <c r="L259" s="67"/>
      <c r="M259" s="67"/>
      <c r="N259" s="67"/>
    </row>
    <row r="260" spans="1:14" outlineLevel="1" x14ac:dyDescent="0.3">
      <c r="A260" s="125" t="s">
        <v>1001</v>
      </c>
      <c r="D260" s="122"/>
      <c r="E260"/>
      <c r="F260"/>
      <c r="G260"/>
      <c r="H260" s="23"/>
      <c r="K260" s="67"/>
      <c r="L260" s="67"/>
      <c r="M260" s="67"/>
      <c r="N260" s="67"/>
    </row>
    <row r="261" spans="1:14" outlineLevel="1" x14ac:dyDescent="0.3">
      <c r="A261" s="125" t="s">
        <v>1002</v>
      </c>
      <c r="D261" s="122"/>
      <c r="E261"/>
      <c r="F261"/>
      <c r="G261"/>
      <c r="H261" s="23"/>
      <c r="K261" s="67"/>
      <c r="L261" s="67"/>
      <c r="M261" s="67"/>
      <c r="N261" s="67"/>
    </row>
    <row r="262" spans="1:14" outlineLevel="1" x14ac:dyDescent="0.3">
      <c r="A262" s="125" t="s">
        <v>1003</v>
      </c>
      <c r="D262" s="122"/>
      <c r="E262"/>
      <c r="F262"/>
      <c r="G262"/>
      <c r="H262" s="23"/>
      <c r="K262" s="67"/>
      <c r="L262" s="67"/>
      <c r="M262" s="67"/>
      <c r="N262" s="67"/>
    </row>
    <row r="263" spans="1:14" outlineLevel="1" x14ac:dyDescent="0.3">
      <c r="A263" s="125" t="s">
        <v>1004</v>
      </c>
      <c r="D263" s="122"/>
      <c r="E263"/>
      <c r="F263"/>
      <c r="G263"/>
      <c r="H263" s="23"/>
      <c r="K263" s="67"/>
      <c r="L263" s="67"/>
      <c r="M263" s="67"/>
      <c r="N263" s="67"/>
    </row>
    <row r="264" spans="1:14" outlineLevel="1" x14ac:dyDescent="0.3">
      <c r="A264" s="125" t="s">
        <v>1005</v>
      </c>
      <c r="D264" s="122"/>
      <c r="E264"/>
      <c r="F264"/>
      <c r="G264"/>
      <c r="H264" s="23"/>
      <c r="K264" s="67"/>
      <c r="L264" s="67"/>
      <c r="M264" s="67"/>
      <c r="N264" s="67"/>
    </row>
    <row r="265" spans="1:14" outlineLevel="1" x14ac:dyDescent="0.3">
      <c r="A265" s="125" t="s">
        <v>1006</v>
      </c>
      <c r="D265" s="122"/>
      <c r="E265"/>
      <c r="F265"/>
      <c r="G265"/>
      <c r="H265" s="23"/>
      <c r="K265" s="67"/>
      <c r="L265" s="67"/>
      <c r="M265" s="67"/>
      <c r="N265" s="67"/>
    </row>
    <row r="266" spans="1:14" outlineLevel="1" x14ac:dyDescent="0.3">
      <c r="A266" s="125" t="s">
        <v>1007</v>
      </c>
      <c r="D266" s="122"/>
      <c r="E266"/>
      <c r="F266"/>
      <c r="G266"/>
      <c r="H266" s="23"/>
      <c r="K266" s="67"/>
      <c r="L266" s="67"/>
      <c r="M266" s="67"/>
      <c r="N266" s="67"/>
    </row>
    <row r="267" spans="1:14" outlineLevel="1" x14ac:dyDescent="0.3">
      <c r="A267" s="125" t="s">
        <v>1008</v>
      </c>
      <c r="D267" s="122"/>
      <c r="E267"/>
      <c r="F267"/>
      <c r="G267"/>
      <c r="H267" s="23"/>
      <c r="K267" s="67"/>
      <c r="L267" s="67"/>
      <c r="M267" s="67"/>
      <c r="N267" s="67"/>
    </row>
    <row r="268" spans="1:14" outlineLevel="1" x14ac:dyDescent="0.3">
      <c r="A268" s="125" t="s">
        <v>1009</v>
      </c>
      <c r="D268" s="122"/>
      <c r="E268"/>
      <c r="F268"/>
      <c r="G268"/>
      <c r="H268" s="23"/>
      <c r="K268" s="67"/>
      <c r="L268" s="67"/>
      <c r="M268" s="67"/>
      <c r="N268" s="67"/>
    </row>
    <row r="269" spans="1:14" outlineLevel="1" x14ac:dyDescent="0.3">
      <c r="A269" s="125" t="s">
        <v>1010</v>
      </c>
      <c r="D269" s="122"/>
      <c r="E269"/>
      <c r="F269"/>
      <c r="G269"/>
      <c r="H269" s="23"/>
      <c r="K269" s="67"/>
      <c r="L269" s="67"/>
      <c r="M269" s="67"/>
      <c r="N269" s="67"/>
    </row>
    <row r="270" spans="1:14" outlineLevel="1" x14ac:dyDescent="0.3">
      <c r="A270" s="125" t="s">
        <v>1011</v>
      </c>
      <c r="D270" s="122"/>
      <c r="E270"/>
      <c r="F270"/>
      <c r="G270"/>
      <c r="H270" s="23"/>
      <c r="K270" s="67"/>
      <c r="L270" s="67"/>
      <c r="M270" s="67"/>
      <c r="N270" s="67"/>
    </row>
    <row r="271" spans="1:14" outlineLevel="1" x14ac:dyDescent="0.3">
      <c r="A271" s="125" t="s">
        <v>1012</v>
      </c>
      <c r="D271" s="122"/>
      <c r="E271"/>
      <c r="F271"/>
      <c r="G271"/>
      <c r="H271" s="23"/>
      <c r="K271" s="67"/>
      <c r="L271" s="67"/>
      <c r="M271" s="67"/>
      <c r="N271" s="67"/>
    </row>
    <row r="272" spans="1:14" outlineLevel="1" x14ac:dyDescent="0.3">
      <c r="A272" s="125" t="s">
        <v>1013</v>
      </c>
      <c r="D272" s="122"/>
      <c r="E272"/>
      <c r="F272"/>
      <c r="G272"/>
      <c r="H272" s="23"/>
      <c r="K272" s="67"/>
      <c r="L272" s="67"/>
      <c r="M272" s="67"/>
      <c r="N272" s="67"/>
    </row>
    <row r="273" spans="1:14" outlineLevel="1" x14ac:dyDescent="0.3">
      <c r="A273" s="125" t="s">
        <v>1014</v>
      </c>
      <c r="D273" s="122"/>
      <c r="E273"/>
      <c r="F273"/>
      <c r="G273"/>
      <c r="H273" s="23"/>
      <c r="K273" s="67"/>
      <c r="L273" s="67"/>
      <c r="M273" s="67"/>
      <c r="N273" s="67"/>
    </row>
    <row r="274" spans="1:14" outlineLevel="1" x14ac:dyDescent="0.3">
      <c r="A274" s="125" t="s">
        <v>1015</v>
      </c>
      <c r="D274" s="122"/>
      <c r="E274"/>
      <c r="F274"/>
      <c r="G274"/>
      <c r="H274" s="23"/>
      <c r="K274" s="67"/>
      <c r="L274" s="67"/>
      <c r="M274" s="67"/>
      <c r="N274" s="67"/>
    </row>
    <row r="275" spans="1:14" outlineLevel="1" x14ac:dyDescent="0.3">
      <c r="A275" s="125" t="s">
        <v>1016</v>
      </c>
      <c r="D275" s="122"/>
      <c r="E275"/>
      <c r="F275"/>
      <c r="G275"/>
      <c r="H275" s="23"/>
      <c r="K275" s="67"/>
      <c r="L275" s="67"/>
      <c r="M275" s="67"/>
      <c r="N275" s="67"/>
    </row>
    <row r="276" spans="1:14" outlineLevel="1" x14ac:dyDescent="0.3">
      <c r="A276" s="125" t="s">
        <v>1017</v>
      </c>
      <c r="D276" s="122"/>
      <c r="E276"/>
      <c r="F276"/>
      <c r="G276"/>
      <c r="H276" s="23"/>
      <c r="K276" s="67"/>
      <c r="L276" s="67"/>
      <c r="M276" s="67"/>
      <c r="N276" s="67"/>
    </row>
    <row r="277" spans="1:14" outlineLevel="1" x14ac:dyDescent="0.3">
      <c r="A277" s="125" t="s">
        <v>1018</v>
      </c>
      <c r="D277" s="122"/>
      <c r="E277"/>
      <c r="F277"/>
      <c r="G277"/>
      <c r="H277" s="23"/>
      <c r="K277" s="67"/>
      <c r="L277" s="67"/>
      <c r="M277" s="67"/>
      <c r="N277" s="67"/>
    </row>
    <row r="278" spans="1:14" outlineLevel="1" x14ac:dyDescent="0.3">
      <c r="A278" s="125" t="s">
        <v>1019</v>
      </c>
      <c r="D278" s="122"/>
      <c r="E278"/>
      <c r="F278"/>
      <c r="G278"/>
      <c r="H278" s="23"/>
      <c r="K278" s="67"/>
      <c r="L278" s="67"/>
      <c r="M278" s="67"/>
      <c r="N278" s="67"/>
    </row>
    <row r="279" spans="1:14" outlineLevel="1" x14ac:dyDescent="0.3">
      <c r="A279" s="125" t="s">
        <v>1020</v>
      </c>
      <c r="D279" s="122"/>
      <c r="E279"/>
      <c r="F279"/>
      <c r="G279"/>
      <c r="H279" s="23"/>
      <c r="K279" s="67"/>
      <c r="L279" s="67"/>
      <c r="M279" s="67"/>
      <c r="N279" s="67"/>
    </row>
    <row r="280" spans="1:14" outlineLevel="1" x14ac:dyDescent="0.3">
      <c r="A280" s="125" t="s">
        <v>1021</v>
      </c>
      <c r="D280" s="122"/>
      <c r="E280"/>
      <c r="F280"/>
      <c r="G280"/>
      <c r="H280" s="23"/>
      <c r="K280" s="67"/>
      <c r="L280" s="67"/>
      <c r="M280" s="67"/>
      <c r="N280" s="67"/>
    </row>
    <row r="281" spans="1:14" outlineLevel="1" x14ac:dyDescent="0.3">
      <c r="A281" s="125" t="s">
        <v>1022</v>
      </c>
      <c r="D281" s="122"/>
      <c r="E281"/>
      <c r="F281"/>
      <c r="G281"/>
      <c r="H281" s="23"/>
      <c r="K281" s="67"/>
      <c r="L281" s="67"/>
      <c r="M281" s="67"/>
      <c r="N281" s="67"/>
    </row>
    <row r="282" spans="1:14" outlineLevel="1" x14ac:dyDescent="0.3">
      <c r="A282" s="125" t="s">
        <v>1023</v>
      </c>
      <c r="D282" s="122"/>
      <c r="E282"/>
      <c r="F282"/>
      <c r="G282"/>
      <c r="H282" s="23"/>
      <c r="K282" s="67"/>
      <c r="L282" s="67"/>
      <c r="M282" s="67"/>
      <c r="N282" s="67"/>
    </row>
    <row r="283" spans="1:14" outlineLevel="1" x14ac:dyDescent="0.3">
      <c r="A283" s="125" t="s">
        <v>1024</v>
      </c>
      <c r="D283" s="122"/>
      <c r="E283"/>
      <c r="F283"/>
      <c r="G283"/>
      <c r="H283" s="23"/>
      <c r="K283" s="67"/>
      <c r="L283" s="67"/>
      <c r="M283" s="67"/>
      <c r="N283" s="67"/>
    </row>
    <row r="284" spans="1:14" outlineLevel="1" x14ac:dyDescent="0.3">
      <c r="A284" s="125" t="s">
        <v>1025</v>
      </c>
      <c r="D284" s="122"/>
      <c r="E284"/>
      <c r="F284"/>
      <c r="G284"/>
      <c r="H284" s="23"/>
      <c r="K284" s="67"/>
      <c r="L284" s="67"/>
      <c r="M284" s="67"/>
      <c r="N284" s="67"/>
    </row>
    <row r="285" spans="1:14" ht="18" x14ac:dyDescent="0.3">
      <c r="A285" s="36"/>
      <c r="B285" s="36" t="s">
        <v>1061</v>
      </c>
      <c r="C285" s="36" t="s">
        <v>1</v>
      </c>
      <c r="D285" s="36" t="s">
        <v>1</v>
      </c>
      <c r="E285" s="36"/>
      <c r="F285" s="37"/>
      <c r="G285" s="38"/>
      <c r="H285" s="23"/>
      <c r="I285" s="29"/>
      <c r="J285" s="29"/>
      <c r="K285" s="29"/>
      <c r="L285" s="29"/>
      <c r="M285" s="31"/>
    </row>
    <row r="286" spans="1:14" ht="18" x14ac:dyDescent="0.3">
      <c r="A286" s="138" t="s">
        <v>1062</v>
      </c>
      <c r="B286" s="139"/>
      <c r="C286" s="139"/>
      <c r="D286" s="139"/>
      <c r="E286" s="139"/>
      <c r="F286" s="140"/>
      <c r="G286" s="139"/>
      <c r="H286" s="23"/>
      <c r="I286" s="29"/>
      <c r="J286" s="29"/>
      <c r="K286" s="29"/>
      <c r="L286" s="29"/>
      <c r="M286" s="31"/>
    </row>
    <row r="287" spans="1:14" ht="18" x14ac:dyDescent="0.3">
      <c r="A287" s="138" t="s">
        <v>1056</v>
      </c>
      <c r="B287" s="139"/>
      <c r="C287" s="139"/>
      <c r="D287" s="139"/>
      <c r="E287" s="139"/>
      <c r="F287" s="140"/>
      <c r="G287" s="139"/>
      <c r="H287" s="23"/>
      <c r="I287" s="29"/>
      <c r="J287" s="29"/>
      <c r="K287" s="29"/>
      <c r="L287" s="29"/>
      <c r="M287" s="31"/>
    </row>
    <row r="288" spans="1:14" x14ac:dyDescent="0.3">
      <c r="A288" s="133" t="s">
        <v>319</v>
      </c>
      <c r="B288" s="40" t="s">
        <v>1063</v>
      </c>
      <c r="C288" s="68">
        <f>ROW(B38)</f>
        <v>38</v>
      </c>
      <c r="D288" s="62"/>
      <c r="E288" s="62"/>
      <c r="F288" s="62"/>
      <c r="G288" s="62"/>
      <c r="H288" s="23"/>
      <c r="I288" s="40"/>
      <c r="J288" s="68"/>
      <c r="L288" s="62"/>
      <c r="M288" s="62"/>
      <c r="N288" s="62"/>
    </row>
    <row r="289" spans="1:14" x14ac:dyDescent="0.3">
      <c r="A289" s="133" t="s">
        <v>320</v>
      </c>
      <c r="B289" s="40" t="s">
        <v>1064</v>
      </c>
      <c r="C289" s="68">
        <f>ROW(B39)</f>
        <v>39</v>
      </c>
      <c r="D289" s="133"/>
      <c r="E289" s="62"/>
      <c r="F289" s="62"/>
      <c r="G289" s="120"/>
      <c r="H289" s="23"/>
      <c r="I289" s="40"/>
      <c r="J289" s="68"/>
      <c r="L289" s="62"/>
      <c r="M289" s="62"/>
    </row>
    <row r="290" spans="1:14" x14ac:dyDescent="0.3">
      <c r="A290" s="133" t="s">
        <v>321</v>
      </c>
      <c r="B290" s="40" t="s">
        <v>1065</v>
      </c>
      <c r="C290" s="264" t="s">
        <v>1152</v>
      </c>
      <c r="D290" s="133"/>
      <c r="E290" s="133"/>
      <c r="F290" s="133"/>
      <c r="G290" s="69"/>
      <c r="H290" s="23"/>
      <c r="I290" s="40"/>
      <c r="J290" s="68"/>
      <c r="K290" s="68"/>
      <c r="L290" s="69"/>
      <c r="M290" s="62"/>
      <c r="N290" s="69"/>
    </row>
    <row r="291" spans="1:14" x14ac:dyDescent="0.3">
      <c r="A291" s="133" t="s">
        <v>322</v>
      </c>
      <c r="B291" s="40" t="s">
        <v>1066</v>
      </c>
      <c r="C291" s="68" t="str">
        <f ca="1">IF(ISREF(INDIRECT("'B1. HTT Mortgage Assets'!A1")),ROW(#REF!)&amp;" for Mortgage Assets","")</f>
        <v/>
      </c>
      <c r="D291" s="68" t="str">
        <f ca="1">IF(ISREF(INDIRECT("'B2. HTT Public Sector Assets'!A1")),ROW('B2. HTT Public Sector Assets'!B48)&amp; " for Public Sector Assets","")</f>
        <v>48 for Public Sector Assets</v>
      </c>
      <c r="E291" s="69"/>
      <c r="F291" s="62"/>
      <c r="G291" s="120"/>
      <c r="H291" s="23"/>
      <c r="I291" s="40"/>
      <c r="J291" s="68"/>
    </row>
    <row r="292" spans="1:14" x14ac:dyDescent="0.3">
      <c r="A292" s="133" t="s">
        <v>323</v>
      </c>
      <c r="B292" s="40" t="s">
        <v>1067</v>
      </c>
      <c r="C292" s="68">
        <f>ROW(B52)</f>
        <v>52</v>
      </c>
      <c r="D292" s="133"/>
      <c r="E292" s="133"/>
      <c r="F292" s="133"/>
      <c r="G292" s="69"/>
      <c r="H292" s="23"/>
      <c r="I292" s="40"/>
      <c r="J292" s="67"/>
      <c r="K292" s="68"/>
      <c r="L292" s="69"/>
      <c r="N292" s="69"/>
    </row>
    <row r="293" spans="1:14" x14ac:dyDescent="0.3">
      <c r="A293" s="133" t="s">
        <v>324</v>
      </c>
      <c r="B293" s="40" t="s">
        <v>1068</v>
      </c>
      <c r="C293" s="141" t="str">
        <f ca="1">IF(ISREF(INDIRECT("'B1. HTT Mortgage Assets'!A1")),ROW(#REF!)&amp;" for Residential Mortgage Assets","")</f>
        <v/>
      </c>
      <c r="D293" s="68" t="str">
        <f ca="1">IF(ISREF(INDIRECT("'B1. HTT Mortgage Assets'!A1")),ROW(#REF! )&amp; " for Commercial Mortgage Assets","")</f>
        <v/>
      </c>
      <c r="E293" s="69"/>
      <c r="F293" s="68" t="str">
        <f ca="1">IF(ISREF(INDIRECT("'B2. HTT Public Sector Assets'!A1")),ROW('B2. HTT Public Sector Assets'!B18)&amp; " for Public Sector Assets","")</f>
        <v>18 for Public Sector Assets</v>
      </c>
      <c r="G293" s="68" t="str">
        <f ca="1">IF(ISREF(INDIRECT("'B3. HTT Shipping Assets'!A1")),ROW(#REF!)&amp; " for Shipping Assets","")</f>
        <v/>
      </c>
      <c r="H293" s="23"/>
      <c r="I293" s="40"/>
      <c r="M293" s="69"/>
    </row>
    <row r="294" spans="1:14" x14ac:dyDescent="0.3">
      <c r="A294" s="133" t="s">
        <v>325</v>
      </c>
      <c r="B294" s="40" t="s">
        <v>1069</v>
      </c>
      <c r="C294" s="141" t="s">
        <v>1119</v>
      </c>
      <c r="D294" s="133"/>
      <c r="E294" s="133"/>
      <c r="F294" s="133"/>
      <c r="G294" s="120"/>
      <c r="H294" s="23"/>
      <c r="I294" s="40"/>
      <c r="J294" s="68"/>
      <c r="M294" s="69"/>
    </row>
    <row r="295" spans="1:14" x14ac:dyDescent="0.3">
      <c r="A295" s="133" t="s">
        <v>326</v>
      </c>
      <c r="B295" s="40" t="s">
        <v>1070</v>
      </c>
      <c r="C295" s="68" t="str">
        <f ca="1">IF(ISREF(INDIRECT("'B1. HTT Mortgage Assets'!A1")),ROW(#REF!)&amp;" for Mortgage Assets","")</f>
        <v/>
      </c>
      <c r="D295" s="68" t="str">
        <f ca="1">IF(ISREF(INDIRECT("'B2. HTT Public Sector Assets'!A1")),ROW('B2. HTT Public Sector Assets'!B129)&amp;" for Public Sector Assets","")</f>
        <v>129 for Public Sector Assets</v>
      </c>
      <c r="E295" s="133"/>
      <c r="F295" s="68" t="str">
        <f ca="1">IF(ISREF(INDIRECT("'B3. HTT Shipping Assets'!A1")),ROW(#REF!)&amp;" for Shipping Assets","")</f>
        <v/>
      </c>
      <c r="G295" s="120"/>
      <c r="H295" s="23"/>
      <c r="I295" s="40"/>
      <c r="J295" s="68"/>
      <c r="L295" s="69"/>
      <c r="M295" s="69"/>
    </row>
    <row r="296" spans="1:14" x14ac:dyDescent="0.3">
      <c r="A296" s="133" t="s">
        <v>327</v>
      </c>
      <c r="B296" s="40" t="s">
        <v>1071</v>
      </c>
      <c r="C296" s="68">
        <f>ROW(B111)</f>
        <v>111</v>
      </c>
      <c r="D296" s="133"/>
      <c r="E296" s="133"/>
      <c r="F296" s="69"/>
      <c r="G296" s="120"/>
      <c r="H296" s="23"/>
      <c r="I296" s="40"/>
      <c r="J296" s="68"/>
      <c r="L296" s="69"/>
      <c r="M296" s="69"/>
    </row>
    <row r="297" spans="1:14" x14ac:dyDescent="0.3">
      <c r="A297" s="133" t="s">
        <v>328</v>
      </c>
      <c r="B297" s="40" t="s">
        <v>1072</v>
      </c>
      <c r="C297" s="68">
        <f>ROW(B163)</f>
        <v>163</v>
      </c>
      <c r="D297" s="133"/>
      <c r="E297" s="69"/>
      <c r="F297" s="69"/>
      <c r="G297" s="120"/>
      <c r="H297" s="23"/>
      <c r="J297" s="68"/>
      <c r="L297" s="69"/>
    </row>
    <row r="298" spans="1:14" x14ac:dyDescent="0.3">
      <c r="A298" s="133" t="s">
        <v>329</v>
      </c>
      <c r="B298" s="40" t="s">
        <v>1073</v>
      </c>
      <c r="C298" s="68">
        <f>ROW(B137)</f>
        <v>137</v>
      </c>
      <c r="D298" s="133"/>
      <c r="E298" s="69"/>
      <c r="F298" s="69"/>
      <c r="G298" s="120"/>
      <c r="H298" s="23"/>
      <c r="I298" s="40"/>
      <c r="J298" s="68"/>
      <c r="L298" s="69"/>
    </row>
    <row r="299" spans="1:14" x14ac:dyDescent="0.3">
      <c r="A299" s="133" t="s">
        <v>330</v>
      </c>
      <c r="B299" s="40" t="s">
        <v>1074</v>
      </c>
      <c r="C299" s="132"/>
      <c r="D299" s="133"/>
      <c r="E299" s="69"/>
      <c r="F299" s="133"/>
      <c r="G299" s="120"/>
      <c r="H299" s="23"/>
      <c r="I299" s="40"/>
      <c r="J299" s="133" t="s">
        <v>1082</v>
      </c>
      <c r="L299" s="69"/>
    </row>
    <row r="300" spans="1:14" x14ac:dyDescent="0.3">
      <c r="A300" s="133" t="s">
        <v>331</v>
      </c>
      <c r="B300" s="40" t="s">
        <v>1075</v>
      </c>
      <c r="C300" s="68" t="s">
        <v>1085</v>
      </c>
      <c r="D300" s="68" t="s">
        <v>1084</v>
      </c>
      <c r="E300" s="69"/>
      <c r="F300" s="133"/>
      <c r="G300" s="120"/>
      <c r="H300" s="23"/>
      <c r="I300" s="40"/>
      <c r="J300" s="133" t="s">
        <v>1083</v>
      </c>
      <c r="K300" s="68"/>
      <c r="L300" s="69"/>
    </row>
    <row r="301" spans="1:14" outlineLevel="1" x14ac:dyDescent="0.3">
      <c r="A301" s="133" t="s">
        <v>1112</v>
      </c>
      <c r="B301" s="40" t="s">
        <v>1076</v>
      </c>
      <c r="C301" s="68" t="s">
        <v>1086</v>
      </c>
      <c r="D301" s="133"/>
      <c r="E301" s="133"/>
      <c r="F301" s="133"/>
      <c r="G301" s="120"/>
      <c r="H301" s="23"/>
      <c r="I301" s="40"/>
      <c r="J301" s="133" t="s">
        <v>1099</v>
      </c>
      <c r="K301" s="68"/>
      <c r="L301" s="69"/>
    </row>
    <row r="302" spans="1:14" outlineLevel="1" x14ac:dyDescent="0.3">
      <c r="A302" s="133" t="s">
        <v>1113</v>
      </c>
      <c r="B302" s="40" t="s">
        <v>1080</v>
      </c>
      <c r="C302" s="68" t="str">
        <f>ROW('C. HTT Harmonised Glossary'!B18)&amp;" for Harmonised Glossary"</f>
        <v>18 for Harmonised Glossary</v>
      </c>
      <c r="D302" s="133"/>
      <c r="E302" s="133"/>
      <c r="F302" s="133"/>
      <c r="G302" s="120"/>
      <c r="H302" s="23"/>
      <c r="I302" s="40"/>
      <c r="J302" s="133" t="s">
        <v>1026</v>
      </c>
      <c r="K302" s="68"/>
      <c r="L302" s="69"/>
    </row>
    <row r="303" spans="1:14" outlineLevel="1" x14ac:dyDescent="0.3">
      <c r="A303" s="133" t="s">
        <v>1114</v>
      </c>
      <c r="B303" s="40" t="s">
        <v>1077</v>
      </c>
      <c r="C303" s="68">
        <f>ROW(B65)</f>
        <v>65</v>
      </c>
      <c r="D303" s="133"/>
      <c r="E303" s="133"/>
      <c r="F303" s="133"/>
      <c r="G303" s="120"/>
      <c r="H303" s="23"/>
      <c r="I303" s="40"/>
      <c r="J303" s="68"/>
      <c r="K303" s="68"/>
      <c r="L303" s="69"/>
    </row>
    <row r="304" spans="1:14" outlineLevel="1" x14ac:dyDescent="0.3">
      <c r="A304" s="133" t="s">
        <v>1115</v>
      </c>
      <c r="B304" s="40" t="s">
        <v>1078</v>
      </c>
      <c r="C304" s="68">
        <f>ROW(B88)</f>
        <v>88</v>
      </c>
      <c r="D304" s="133"/>
      <c r="E304" s="133"/>
      <c r="F304" s="133"/>
      <c r="G304" s="120"/>
      <c r="H304" s="23"/>
      <c r="I304" s="40"/>
      <c r="J304" s="68"/>
      <c r="K304" s="68"/>
      <c r="L304" s="69"/>
    </row>
    <row r="305" spans="1:14" outlineLevel="1" x14ac:dyDescent="0.3">
      <c r="A305" s="133" t="s">
        <v>1116</v>
      </c>
      <c r="B305" s="40" t="s">
        <v>1079</v>
      </c>
      <c r="C305" s="68" t="s">
        <v>1101</v>
      </c>
      <c r="D305" s="133"/>
      <c r="E305" s="69"/>
      <c r="F305" s="133"/>
      <c r="G305" s="120"/>
      <c r="H305" s="23"/>
      <c r="I305" s="40"/>
      <c r="J305" s="68"/>
      <c r="K305" s="68"/>
      <c r="L305" s="69"/>
      <c r="N305" s="55"/>
    </row>
    <row r="306" spans="1:14" outlineLevel="1" x14ac:dyDescent="0.3">
      <c r="A306" s="133" t="s">
        <v>1117</v>
      </c>
      <c r="B306" s="40" t="s">
        <v>1081</v>
      </c>
      <c r="C306" s="68">
        <v>44</v>
      </c>
      <c r="D306" s="133"/>
      <c r="E306" s="69"/>
      <c r="F306" s="133"/>
      <c r="G306" s="120"/>
      <c r="H306" s="23"/>
      <c r="I306" s="40"/>
      <c r="J306" s="68"/>
      <c r="K306" s="68"/>
      <c r="L306" s="69"/>
      <c r="N306" s="55"/>
    </row>
    <row r="307" spans="1:14" outlineLevel="1" x14ac:dyDescent="0.3">
      <c r="A307" s="133" t="s">
        <v>1118</v>
      </c>
      <c r="B307" s="40" t="s">
        <v>1100</v>
      </c>
      <c r="C307" s="68" t="str">
        <f ca="1">IF(ISREF(INDIRECT("'B1. HTT Mortgage Assets'!A1")),ROW(#REF!)&amp; " for Mortgage Assets","")</f>
        <v/>
      </c>
      <c r="D307" s="68" t="str">
        <f ca="1">IF(ISREF(INDIRECT("'B2. HTT Public Sector Assets'!A1")),ROW('B2. HTT Public Sector Assets'!B166)&amp; " for Public Sector Assets","")</f>
        <v>166 for Public Sector Assets</v>
      </c>
      <c r="E307" s="69"/>
      <c r="F307" s="68" t="str">
        <f ca="1">IF(ISREF(INDIRECT("'B3. HTT Shipping Assets'!A1")),ROW(#REF!)&amp; " for Shipping Assets","")</f>
        <v/>
      </c>
      <c r="G307" s="120"/>
      <c r="H307" s="23"/>
      <c r="I307" s="40"/>
      <c r="J307" s="68"/>
      <c r="K307" s="68"/>
      <c r="L307" s="69"/>
      <c r="N307" s="55"/>
    </row>
    <row r="308" spans="1:14" outlineLevel="1" x14ac:dyDescent="0.3">
      <c r="A308" s="25" t="s">
        <v>332</v>
      </c>
      <c r="B308" s="40"/>
      <c r="E308" s="69"/>
      <c r="H308" s="23"/>
      <c r="I308" s="40"/>
      <c r="J308" s="68"/>
      <c r="K308" s="68"/>
      <c r="L308" s="69"/>
      <c r="N308" s="55"/>
    </row>
    <row r="309" spans="1:14" outlineLevel="1" x14ac:dyDescent="0.3">
      <c r="A309" s="133" t="s">
        <v>333</v>
      </c>
      <c r="E309" s="69"/>
      <c r="H309" s="23"/>
      <c r="I309" s="40"/>
      <c r="J309" s="68"/>
      <c r="K309" s="68"/>
      <c r="L309" s="69"/>
      <c r="N309" s="55"/>
    </row>
    <row r="310" spans="1:14" outlineLevel="1" x14ac:dyDescent="0.3">
      <c r="A310" s="133" t="s">
        <v>334</v>
      </c>
      <c r="H310" s="23"/>
      <c r="N310" s="55"/>
    </row>
    <row r="311" spans="1:14" ht="36" x14ac:dyDescent="0.3">
      <c r="A311" s="37"/>
      <c r="B311" s="36" t="s">
        <v>27</v>
      </c>
      <c r="C311" s="37"/>
      <c r="D311" s="37"/>
      <c r="E311" s="37"/>
      <c r="F311" s="37"/>
      <c r="G311" s="38"/>
      <c r="H311" s="23"/>
      <c r="I311" s="29"/>
      <c r="J311" s="31"/>
      <c r="K311" s="31"/>
      <c r="L311" s="31"/>
      <c r="M311" s="31"/>
      <c r="N311" s="55"/>
    </row>
    <row r="312" spans="1:14" x14ac:dyDescent="0.3">
      <c r="A312" s="133" t="s">
        <v>5</v>
      </c>
      <c r="B312" s="48" t="s">
        <v>1087</v>
      </c>
      <c r="C312" s="151">
        <v>0</v>
      </c>
      <c r="H312" s="23"/>
      <c r="I312" s="48"/>
      <c r="J312" s="68"/>
      <c r="N312" s="55"/>
    </row>
    <row r="313" spans="1:14" outlineLevel="1" x14ac:dyDescent="0.3">
      <c r="A313" s="133" t="s">
        <v>1110</v>
      </c>
      <c r="B313" s="48" t="s">
        <v>1088</v>
      </c>
      <c r="C313" s="151">
        <v>0</v>
      </c>
      <c r="H313" s="23"/>
      <c r="I313" s="48"/>
      <c r="J313" s="68"/>
      <c r="N313" s="55"/>
    </row>
    <row r="314" spans="1:14" outlineLevel="1" x14ac:dyDescent="0.3">
      <c r="A314" s="133" t="s">
        <v>1111</v>
      </c>
      <c r="B314" s="48" t="s">
        <v>1089</v>
      </c>
      <c r="C314" s="151" t="s">
        <v>1188</v>
      </c>
      <c r="H314" s="23"/>
      <c r="I314" s="48"/>
      <c r="J314" s="68"/>
      <c r="N314" s="55"/>
    </row>
    <row r="315" spans="1:14" outlineLevel="1" x14ac:dyDescent="0.3">
      <c r="A315" s="25" t="s">
        <v>335</v>
      </c>
      <c r="B315" s="48"/>
      <c r="C315" s="68"/>
      <c r="H315" s="23"/>
      <c r="I315" s="48"/>
      <c r="J315" s="68"/>
      <c r="N315" s="55"/>
    </row>
    <row r="316" spans="1:14" outlineLevel="1" x14ac:dyDescent="0.3">
      <c r="A316" s="133" t="s">
        <v>336</v>
      </c>
      <c r="B316" s="48"/>
      <c r="C316" s="68"/>
      <c r="H316" s="23"/>
      <c r="I316" s="48"/>
      <c r="J316" s="68"/>
      <c r="N316" s="55"/>
    </row>
    <row r="317" spans="1:14" outlineLevel="1" x14ac:dyDescent="0.3">
      <c r="A317" s="133" t="s">
        <v>337</v>
      </c>
      <c r="B317" s="48"/>
      <c r="C317" s="68"/>
      <c r="H317" s="23"/>
      <c r="I317" s="48"/>
      <c r="J317" s="68"/>
      <c r="N317" s="55"/>
    </row>
    <row r="318" spans="1:14" outlineLevel="1" x14ac:dyDescent="0.3">
      <c r="A318" s="133" t="s">
        <v>338</v>
      </c>
      <c r="B318" s="48"/>
      <c r="C318" s="68"/>
      <c r="H318" s="23"/>
      <c r="I318" s="48"/>
      <c r="J318" s="68"/>
      <c r="N318" s="55"/>
    </row>
    <row r="319" spans="1:14" ht="18" x14ac:dyDescent="0.3">
      <c r="A319" s="37"/>
      <c r="B319" s="36" t="s">
        <v>28</v>
      </c>
      <c r="C319" s="37"/>
      <c r="D319" s="37"/>
      <c r="E319" s="37"/>
      <c r="F319" s="37"/>
      <c r="G319" s="38"/>
      <c r="H319" s="23"/>
      <c r="I319" s="29"/>
      <c r="J319" s="31"/>
      <c r="K319" s="31"/>
      <c r="L319" s="31"/>
      <c r="M319" s="31"/>
      <c r="N319" s="55"/>
    </row>
    <row r="320" spans="1:14" ht="15" customHeight="1" outlineLevel="1" x14ac:dyDescent="0.3">
      <c r="A320" s="44"/>
      <c r="B320" s="45" t="s">
        <v>339</v>
      </c>
      <c r="C320" s="44"/>
      <c r="D320" s="44"/>
      <c r="E320" s="46"/>
      <c r="F320" s="47"/>
      <c r="G320" s="47"/>
      <c r="H320" s="23"/>
      <c r="L320" s="23"/>
      <c r="M320" s="23"/>
      <c r="N320" s="55"/>
    </row>
    <row r="321" spans="1:14" outlineLevel="1" x14ac:dyDescent="0.3">
      <c r="A321" s="25" t="s">
        <v>340</v>
      </c>
      <c r="B321" s="40" t="s">
        <v>341</v>
      </c>
      <c r="C321" s="265" t="s">
        <v>1153</v>
      </c>
      <c r="H321" s="23"/>
      <c r="I321" s="55"/>
      <c r="J321" s="55"/>
      <c r="K321" s="55"/>
      <c r="L321" s="55"/>
      <c r="M321" s="55"/>
      <c r="N321" s="55"/>
    </row>
    <row r="322" spans="1:14" outlineLevel="1" x14ac:dyDescent="0.3">
      <c r="A322" s="25" t="s">
        <v>342</v>
      </c>
      <c r="B322" s="40" t="s">
        <v>343</v>
      </c>
      <c r="C322" s="265" t="s">
        <v>1153</v>
      </c>
      <c r="H322" s="23"/>
      <c r="I322" s="55"/>
      <c r="J322" s="55"/>
      <c r="K322" s="55"/>
      <c r="L322" s="55"/>
      <c r="M322" s="55"/>
      <c r="N322" s="55"/>
    </row>
    <row r="323" spans="1:14" outlineLevel="1" x14ac:dyDescent="0.3">
      <c r="A323" s="25" t="s">
        <v>344</v>
      </c>
      <c r="B323" s="40" t="s">
        <v>345</v>
      </c>
      <c r="C323" s="265" t="s">
        <v>1130</v>
      </c>
      <c r="H323" s="23"/>
      <c r="I323" s="55"/>
      <c r="J323" s="55"/>
      <c r="K323" s="55"/>
      <c r="L323" s="55"/>
      <c r="M323" s="55"/>
      <c r="N323" s="55"/>
    </row>
    <row r="324" spans="1:14" outlineLevel="1" x14ac:dyDescent="0.3">
      <c r="A324" s="25" t="s">
        <v>346</v>
      </c>
      <c r="B324" s="40" t="s">
        <v>347</v>
      </c>
      <c r="C324" s="151" t="s">
        <v>1130</v>
      </c>
      <c r="H324" s="23"/>
      <c r="I324" s="55"/>
      <c r="J324" s="55"/>
      <c r="K324" s="55"/>
      <c r="L324" s="55"/>
      <c r="M324" s="55"/>
      <c r="N324" s="55"/>
    </row>
    <row r="325" spans="1:14" outlineLevel="1" x14ac:dyDescent="0.3">
      <c r="A325" s="25" t="s">
        <v>348</v>
      </c>
      <c r="B325" s="40" t="s">
        <v>349</v>
      </c>
      <c r="C325" s="151" t="s">
        <v>661</v>
      </c>
      <c r="H325" s="23"/>
      <c r="I325" s="55"/>
      <c r="J325" s="55"/>
      <c r="K325" s="55"/>
      <c r="L325" s="55"/>
      <c r="M325" s="55"/>
      <c r="N325" s="55"/>
    </row>
    <row r="326" spans="1:14" outlineLevel="1" x14ac:dyDescent="0.3">
      <c r="A326" s="25" t="s">
        <v>350</v>
      </c>
      <c r="B326" s="40" t="s">
        <v>351</v>
      </c>
      <c r="C326" s="151" t="s">
        <v>1130</v>
      </c>
      <c r="H326" s="23"/>
      <c r="I326" s="55"/>
      <c r="J326" s="55"/>
      <c r="K326" s="55"/>
      <c r="L326" s="55"/>
      <c r="M326" s="55"/>
      <c r="N326" s="55"/>
    </row>
    <row r="327" spans="1:14" outlineLevel="1" x14ac:dyDescent="0.3">
      <c r="A327" s="25" t="s">
        <v>352</v>
      </c>
      <c r="B327" s="40" t="s">
        <v>353</v>
      </c>
      <c r="C327" s="151" t="s">
        <v>661</v>
      </c>
      <c r="H327" s="23"/>
      <c r="I327" s="55"/>
      <c r="J327" s="55"/>
      <c r="K327" s="55"/>
      <c r="L327" s="55"/>
      <c r="M327" s="55"/>
      <c r="N327" s="55"/>
    </row>
    <row r="328" spans="1:14" outlineLevel="1" x14ac:dyDescent="0.3">
      <c r="A328" s="25" t="s">
        <v>354</v>
      </c>
      <c r="B328" s="40" t="s">
        <v>355</v>
      </c>
      <c r="C328" s="151" t="s">
        <v>661</v>
      </c>
      <c r="H328" s="23"/>
      <c r="I328" s="55"/>
      <c r="J328" s="55"/>
      <c r="K328" s="55"/>
      <c r="L328" s="55"/>
      <c r="M328" s="55"/>
      <c r="N328" s="55"/>
    </row>
    <row r="329" spans="1:14" outlineLevel="1" x14ac:dyDescent="0.3">
      <c r="A329" s="25" t="s">
        <v>356</v>
      </c>
      <c r="B329" s="40" t="s">
        <v>357</v>
      </c>
      <c r="C329" s="151" t="s">
        <v>1130</v>
      </c>
      <c r="H329" s="23"/>
      <c r="I329" s="55"/>
      <c r="J329" s="55"/>
      <c r="K329" s="55"/>
      <c r="L329" s="55"/>
      <c r="M329" s="55"/>
      <c r="N329" s="55"/>
    </row>
    <row r="330" spans="1:14" outlineLevel="1" x14ac:dyDescent="0.3">
      <c r="A330" s="25" t="s">
        <v>358</v>
      </c>
      <c r="B330" s="54"/>
      <c r="H330" s="23"/>
      <c r="I330" s="55"/>
      <c r="J330" s="55"/>
      <c r="K330" s="55"/>
      <c r="L330" s="55"/>
      <c r="M330" s="55"/>
      <c r="N330" s="55"/>
    </row>
    <row r="331" spans="1:14" outlineLevel="1" x14ac:dyDescent="0.3">
      <c r="A331" s="25" t="s">
        <v>359</v>
      </c>
      <c r="B331" s="54"/>
      <c r="H331" s="23"/>
      <c r="I331" s="55"/>
      <c r="J331" s="55"/>
      <c r="K331" s="55"/>
      <c r="L331" s="55"/>
      <c r="M331" s="55"/>
      <c r="N331" s="55"/>
    </row>
    <row r="332" spans="1:14" outlineLevel="1" x14ac:dyDescent="0.3">
      <c r="A332" s="25" t="s">
        <v>360</v>
      </c>
      <c r="B332" s="54"/>
      <c r="H332" s="23"/>
      <c r="I332" s="55"/>
      <c r="J332" s="55"/>
      <c r="K332" s="55"/>
      <c r="L332" s="55"/>
      <c r="M332" s="55"/>
      <c r="N332" s="55"/>
    </row>
    <row r="333" spans="1:14" outlineLevel="1" x14ac:dyDescent="0.3">
      <c r="A333" s="25" t="s">
        <v>361</v>
      </c>
      <c r="B333" s="54"/>
      <c r="H333" s="23"/>
      <c r="I333" s="55"/>
      <c r="J333" s="55"/>
      <c r="K333" s="55"/>
      <c r="L333" s="55"/>
      <c r="M333" s="55"/>
      <c r="N333" s="55"/>
    </row>
    <row r="334" spans="1:14" outlineLevel="1" x14ac:dyDescent="0.3">
      <c r="A334" s="25" t="s">
        <v>362</v>
      </c>
      <c r="B334" s="54"/>
      <c r="H334" s="23"/>
      <c r="I334" s="55"/>
      <c r="J334" s="55"/>
      <c r="K334" s="55"/>
      <c r="L334" s="55"/>
      <c r="M334" s="55"/>
      <c r="N334" s="55"/>
    </row>
    <row r="335" spans="1:14" outlineLevel="1" x14ac:dyDescent="0.3">
      <c r="A335" s="25" t="s">
        <v>363</v>
      </c>
      <c r="B335" s="54"/>
      <c r="H335" s="23"/>
      <c r="I335" s="55"/>
      <c r="J335" s="55"/>
      <c r="K335" s="55"/>
      <c r="L335" s="55"/>
      <c r="M335" s="55"/>
      <c r="N335" s="55"/>
    </row>
    <row r="336" spans="1:14" outlineLevel="1" x14ac:dyDescent="0.3">
      <c r="A336" s="25" t="s">
        <v>364</v>
      </c>
      <c r="B336" s="54"/>
      <c r="H336" s="23"/>
      <c r="I336" s="55"/>
      <c r="J336" s="55"/>
      <c r="K336" s="55"/>
      <c r="L336" s="55"/>
      <c r="M336" s="55"/>
      <c r="N336" s="55"/>
    </row>
    <row r="337" spans="1:14" outlineLevel="1" x14ac:dyDescent="0.3">
      <c r="A337" s="25" t="s">
        <v>365</v>
      </c>
      <c r="B337" s="54"/>
      <c r="H337" s="23"/>
      <c r="I337" s="55"/>
      <c r="J337" s="55"/>
      <c r="K337" s="55"/>
      <c r="L337" s="55"/>
      <c r="M337" s="55"/>
      <c r="N337" s="55"/>
    </row>
    <row r="338" spans="1:14" outlineLevel="1" x14ac:dyDescent="0.3">
      <c r="A338" s="25" t="s">
        <v>366</v>
      </c>
      <c r="B338" s="54"/>
      <c r="H338" s="23"/>
      <c r="I338" s="55"/>
      <c r="J338" s="55"/>
      <c r="K338" s="55"/>
      <c r="L338" s="55"/>
      <c r="M338" s="55"/>
      <c r="N338" s="55"/>
    </row>
    <row r="339" spans="1:14" outlineLevel="1" x14ac:dyDescent="0.3">
      <c r="A339" s="25" t="s">
        <v>367</v>
      </c>
      <c r="B339" s="54"/>
      <c r="H339" s="23"/>
      <c r="I339" s="55"/>
      <c r="J339" s="55"/>
      <c r="K339" s="55"/>
      <c r="L339" s="55"/>
      <c r="M339" s="55"/>
      <c r="N339" s="55"/>
    </row>
    <row r="340" spans="1:14" outlineLevel="1" x14ac:dyDescent="0.3">
      <c r="A340" s="25" t="s">
        <v>368</v>
      </c>
      <c r="B340" s="54"/>
      <c r="H340" s="23"/>
      <c r="I340" s="55"/>
      <c r="J340" s="55"/>
      <c r="K340" s="55"/>
      <c r="L340" s="55"/>
      <c r="M340" s="55"/>
      <c r="N340" s="55"/>
    </row>
    <row r="341" spans="1:14" outlineLevel="1" x14ac:dyDescent="0.3">
      <c r="A341" s="25" t="s">
        <v>369</v>
      </c>
      <c r="B341" s="54"/>
      <c r="H341" s="23"/>
      <c r="I341" s="55"/>
      <c r="J341" s="55"/>
      <c r="K341" s="55"/>
      <c r="L341" s="55"/>
      <c r="M341" s="55"/>
      <c r="N341" s="55"/>
    </row>
    <row r="342" spans="1:14" outlineLevel="1" x14ac:dyDescent="0.3">
      <c r="A342" s="25" t="s">
        <v>370</v>
      </c>
      <c r="B342" s="54"/>
      <c r="H342" s="23"/>
      <c r="I342" s="55"/>
      <c r="J342" s="55"/>
      <c r="K342" s="55"/>
      <c r="L342" s="55"/>
      <c r="M342" s="55"/>
      <c r="N342" s="55"/>
    </row>
    <row r="343" spans="1:14" outlineLevel="1" x14ac:dyDescent="0.3">
      <c r="A343" s="25" t="s">
        <v>371</v>
      </c>
      <c r="B343" s="54"/>
      <c r="H343" s="23"/>
      <c r="I343" s="55"/>
      <c r="J343" s="55"/>
      <c r="K343" s="55"/>
      <c r="L343" s="55"/>
      <c r="M343" s="55"/>
      <c r="N343" s="55"/>
    </row>
    <row r="344" spans="1:14" outlineLevel="1" x14ac:dyDescent="0.3">
      <c r="A344" s="25" t="s">
        <v>372</v>
      </c>
      <c r="B344" s="54"/>
      <c r="H344" s="23"/>
      <c r="I344" s="55"/>
      <c r="J344" s="55"/>
      <c r="K344" s="55"/>
      <c r="L344" s="55"/>
      <c r="M344" s="55"/>
      <c r="N344" s="55"/>
    </row>
    <row r="345" spans="1:14" outlineLevel="1" x14ac:dyDescent="0.3">
      <c r="A345" s="25" t="s">
        <v>373</v>
      </c>
      <c r="B345" s="54"/>
      <c r="H345" s="23"/>
      <c r="I345" s="55"/>
      <c r="J345" s="55"/>
      <c r="K345" s="55"/>
      <c r="L345" s="55"/>
      <c r="M345" s="55"/>
      <c r="N345" s="55"/>
    </row>
    <row r="346" spans="1:14" outlineLevel="1" x14ac:dyDescent="0.3">
      <c r="A346" s="25" t="s">
        <v>374</v>
      </c>
      <c r="B346" s="54"/>
      <c r="H346" s="23"/>
      <c r="I346" s="55"/>
      <c r="J346" s="55"/>
      <c r="K346" s="55"/>
      <c r="L346" s="55"/>
      <c r="M346" s="55"/>
      <c r="N346" s="55"/>
    </row>
    <row r="347" spans="1:14" outlineLevel="1" x14ac:dyDescent="0.3">
      <c r="A347" s="25" t="s">
        <v>375</v>
      </c>
      <c r="B347" s="54"/>
      <c r="H347" s="23"/>
      <c r="I347" s="55"/>
      <c r="J347" s="55"/>
      <c r="K347" s="55"/>
      <c r="L347" s="55"/>
      <c r="M347" s="55"/>
      <c r="N347" s="55"/>
    </row>
    <row r="348" spans="1:14" outlineLevel="1" x14ac:dyDescent="0.3">
      <c r="A348" s="25" t="s">
        <v>376</v>
      </c>
      <c r="B348" s="54"/>
      <c r="H348" s="23"/>
      <c r="I348" s="55"/>
      <c r="J348" s="55"/>
      <c r="K348" s="55"/>
      <c r="L348" s="55"/>
      <c r="M348" s="55"/>
      <c r="N348" s="55"/>
    </row>
    <row r="349" spans="1:14" outlineLevel="1" x14ac:dyDescent="0.3">
      <c r="A349" s="25" t="s">
        <v>377</v>
      </c>
      <c r="B349" s="54"/>
      <c r="H349" s="23"/>
      <c r="I349" s="55"/>
      <c r="J349" s="55"/>
      <c r="K349" s="55"/>
      <c r="L349" s="55"/>
      <c r="M349" s="55"/>
      <c r="N349" s="55"/>
    </row>
    <row r="350" spans="1:14" outlineLevel="1" x14ac:dyDescent="0.3">
      <c r="A350" s="25" t="s">
        <v>378</v>
      </c>
      <c r="B350" s="54"/>
      <c r="H350" s="23"/>
      <c r="I350" s="55"/>
      <c r="J350" s="55"/>
      <c r="K350" s="55"/>
      <c r="L350" s="55"/>
      <c r="M350" s="55"/>
      <c r="N350" s="55"/>
    </row>
    <row r="351" spans="1:14" outlineLevel="1" x14ac:dyDescent="0.3">
      <c r="A351" s="25" t="s">
        <v>379</v>
      </c>
      <c r="B351" s="54"/>
      <c r="H351" s="23"/>
      <c r="I351" s="55"/>
      <c r="J351" s="55"/>
      <c r="K351" s="55"/>
      <c r="L351" s="55"/>
      <c r="M351" s="55"/>
      <c r="N351" s="55"/>
    </row>
    <row r="352" spans="1:14" outlineLevel="1" x14ac:dyDescent="0.3">
      <c r="A352" s="25" t="s">
        <v>380</v>
      </c>
      <c r="B352" s="54"/>
      <c r="H352" s="23"/>
      <c r="I352" s="55"/>
      <c r="J352" s="55"/>
      <c r="K352" s="55"/>
      <c r="L352" s="55"/>
      <c r="M352" s="55"/>
      <c r="N352" s="55"/>
    </row>
    <row r="353" spans="1:14" outlineLevel="1" x14ac:dyDescent="0.3">
      <c r="A353" s="25" t="s">
        <v>381</v>
      </c>
      <c r="B353" s="54"/>
      <c r="H353" s="23"/>
      <c r="I353" s="55"/>
      <c r="J353" s="55"/>
      <c r="K353" s="55"/>
      <c r="L353" s="55"/>
      <c r="M353" s="55"/>
      <c r="N353" s="55"/>
    </row>
    <row r="354" spans="1:14" outlineLevel="1" x14ac:dyDescent="0.3">
      <c r="A354" s="25" t="s">
        <v>382</v>
      </c>
      <c r="B354" s="54"/>
      <c r="H354" s="23"/>
      <c r="I354" s="55"/>
      <c r="J354" s="55"/>
      <c r="K354" s="55"/>
      <c r="L354" s="55"/>
      <c r="M354" s="55"/>
      <c r="N354" s="55"/>
    </row>
    <row r="355" spans="1:14" outlineLevel="1" x14ac:dyDescent="0.3">
      <c r="A355" s="25" t="s">
        <v>383</v>
      </c>
      <c r="B355" s="54"/>
      <c r="H355" s="23"/>
      <c r="I355" s="55"/>
      <c r="J355" s="55"/>
      <c r="K355" s="55"/>
      <c r="L355" s="55"/>
      <c r="M355" s="55"/>
      <c r="N355" s="55"/>
    </row>
    <row r="356" spans="1:14" outlineLevel="1" x14ac:dyDescent="0.3">
      <c r="A356" s="25" t="s">
        <v>384</v>
      </c>
      <c r="B356" s="54"/>
      <c r="H356" s="23"/>
      <c r="I356" s="55"/>
      <c r="J356" s="55"/>
      <c r="K356" s="55"/>
      <c r="L356" s="55"/>
      <c r="M356" s="55"/>
      <c r="N356" s="55"/>
    </row>
    <row r="357" spans="1:14" outlineLevel="1" x14ac:dyDescent="0.3">
      <c r="A357" s="25" t="s">
        <v>385</v>
      </c>
      <c r="B357" s="54"/>
      <c r="H357" s="23"/>
      <c r="I357" s="55"/>
      <c r="J357" s="55"/>
      <c r="K357" s="55"/>
      <c r="L357" s="55"/>
      <c r="M357" s="55"/>
      <c r="N357" s="55"/>
    </row>
    <row r="358" spans="1:14" outlineLevel="1" x14ac:dyDescent="0.3">
      <c r="A358" s="25" t="s">
        <v>386</v>
      </c>
      <c r="B358" s="54"/>
      <c r="H358" s="23"/>
      <c r="I358" s="55"/>
      <c r="J358" s="55"/>
      <c r="K358" s="55"/>
      <c r="L358" s="55"/>
      <c r="M358" s="55"/>
      <c r="N358" s="55"/>
    </row>
    <row r="359" spans="1:14" outlineLevel="1" x14ac:dyDescent="0.3">
      <c r="A359" s="25" t="s">
        <v>387</v>
      </c>
      <c r="B359" s="54"/>
      <c r="H359" s="23"/>
      <c r="I359" s="55"/>
      <c r="J359" s="55"/>
      <c r="K359" s="55"/>
      <c r="L359" s="55"/>
      <c r="M359" s="55"/>
      <c r="N359" s="55"/>
    </row>
    <row r="360" spans="1:14" outlineLevel="1" x14ac:dyDescent="0.3">
      <c r="A360" s="25" t="s">
        <v>388</v>
      </c>
      <c r="B360" s="54"/>
      <c r="H360" s="23"/>
      <c r="I360" s="55"/>
      <c r="J360" s="55"/>
      <c r="K360" s="55"/>
      <c r="L360" s="55"/>
      <c r="M360" s="55"/>
      <c r="N360" s="55"/>
    </row>
    <row r="361" spans="1:14" outlineLevel="1" x14ac:dyDescent="0.3">
      <c r="A361" s="25" t="s">
        <v>389</v>
      </c>
      <c r="B361" s="54"/>
      <c r="H361" s="23"/>
      <c r="I361" s="55"/>
      <c r="J361" s="55"/>
      <c r="K361" s="55"/>
      <c r="L361" s="55"/>
      <c r="M361" s="55"/>
      <c r="N361" s="55"/>
    </row>
    <row r="362" spans="1:14" outlineLevel="1" x14ac:dyDescent="0.3">
      <c r="A362" s="25" t="s">
        <v>390</v>
      </c>
      <c r="B362" s="54"/>
      <c r="H362" s="23"/>
      <c r="I362" s="55"/>
      <c r="J362" s="55"/>
      <c r="K362" s="55"/>
      <c r="L362" s="55"/>
      <c r="M362" s="55"/>
      <c r="N362" s="55"/>
    </row>
    <row r="363" spans="1:14" outlineLevel="1" x14ac:dyDescent="0.3">
      <c r="A363" s="25" t="s">
        <v>391</v>
      </c>
      <c r="B363" s="54"/>
      <c r="H363" s="23"/>
      <c r="I363" s="55"/>
      <c r="J363" s="55"/>
      <c r="K363" s="55"/>
      <c r="L363" s="55"/>
      <c r="M363" s="55"/>
      <c r="N363" s="55"/>
    </row>
    <row r="364" spans="1:14" outlineLevel="1" x14ac:dyDescent="0.3">
      <c r="A364" s="25" t="s">
        <v>392</v>
      </c>
      <c r="B364" s="54"/>
      <c r="H364" s="23"/>
      <c r="I364" s="55"/>
      <c r="J364" s="55"/>
      <c r="K364" s="55"/>
      <c r="L364" s="55"/>
      <c r="M364" s="55"/>
      <c r="N364" s="55"/>
    </row>
    <row r="365" spans="1:14" outlineLevel="1" x14ac:dyDescent="0.3">
      <c r="A365" s="25" t="s">
        <v>393</v>
      </c>
      <c r="B365" s="54"/>
      <c r="H365" s="23"/>
      <c r="I365" s="55"/>
      <c r="J365" s="55"/>
      <c r="K365" s="55"/>
      <c r="L365" s="55"/>
      <c r="M365" s="55"/>
      <c r="N365" s="55"/>
    </row>
    <row r="366" spans="1:14" x14ac:dyDescent="0.3">
      <c r="H366" s="23"/>
      <c r="I366" s="55"/>
      <c r="J366" s="55"/>
      <c r="K366" s="55"/>
      <c r="L366" s="55"/>
      <c r="M366" s="55"/>
      <c r="N366" s="55"/>
    </row>
    <row r="367" spans="1:14" x14ac:dyDescent="0.3">
      <c r="H367" s="23"/>
      <c r="I367" s="55"/>
      <c r="J367" s="55"/>
      <c r="K367" s="55"/>
      <c r="L367" s="55"/>
      <c r="M367" s="55"/>
      <c r="N367" s="55"/>
    </row>
    <row r="368" spans="1:14" x14ac:dyDescent="0.3">
      <c r="H368" s="23"/>
      <c r="I368" s="55"/>
      <c r="J368" s="55"/>
      <c r="K368" s="55"/>
      <c r="L368" s="55"/>
      <c r="M368" s="55"/>
      <c r="N368" s="55"/>
    </row>
    <row r="369" spans="8:8" s="55" customFormat="1" x14ac:dyDescent="0.3">
      <c r="H369" s="23"/>
    </row>
    <row r="370" spans="8:8" s="55" customFormat="1" x14ac:dyDescent="0.3">
      <c r="H370" s="23"/>
    </row>
    <row r="371" spans="8:8" s="55" customFormat="1" x14ac:dyDescent="0.3">
      <c r="H371" s="23"/>
    </row>
    <row r="372" spans="8:8" s="55" customFormat="1" x14ac:dyDescent="0.3">
      <c r="H372" s="23"/>
    </row>
    <row r="373" spans="8:8" s="55" customFormat="1" x14ac:dyDescent="0.3">
      <c r="H373" s="23"/>
    </row>
    <row r="374" spans="8:8" s="55" customFormat="1" x14ac:dyDescent="0.3">
      <c r="H374" s="23"/>
    </row>
    <row r="375" spans="8:8" s="55" customFormat="1" x14ac:dyDescent="0.3">
      <c r="H375" s="23"/>
    </row>
    <row r="376" spans="8:8" s="55" customFormat="1" x14ac:dyDescent="0.3">
      <c r="H376" s="23"/>
    </row>
    <row r="377" spans="8:8" s="55" customFormat="1" x14ac:dyDescent="0.3">
      <c r="H377" s="23"/>
    </row>
    <row r="378" spans="8:8" s="55" customFormat="1" x14ac:dyDescent="0.3">
      <c r="H378" s="23"/>
    </row>
    <row r="379" spans="8:8" s="55" customFormat="1" x14ac:dyDescent="0.3">
      <c r="H379" s="23"/>
    </row>
    <row r="380" spans="8:8" s="55" customFormat="1" x14ac:dyDescent="0.3">
      <c r="H380" s="23"/>
    </row>
    <row r="381" spans="8:8" s="55" customFormat="1" x14ac:dyDescent="0.3">
      <c r="H381" s="23"/>
    </row>
    <row r="382" spans="8:8" s="55" customFormat="1" x14ac:dyDescent="0.3">
      <c r="H382" s="23"/>
    </row>
    <row r="383" spans="8:8" s="55" customFormat="1" x14ac:dyDescent="0.3">
      <c r="H383" s="23"/>
    </row>
    <row r="384" spans="8:8" s="55" customFormat="1" x14ac:dyDescent="0.3">
      <c r="H384" s="23"/>
    </row>
    <row r="385" spans="8:8" s="55" customFormat="1" x14ac:dyDescent="0.3">
      <c r="H385" s="23"/>
    </row>
    <row r="386" spans="8:8" s="55" customFormat="1" x14ac:dyDescent="0.3">
      <c r="H386" s="23"/>
    </row>
    <row r="387" spans="8:8" s="55" customFormat="1" x14ac:dyDescent="0.3">
      <c r="H387" s="23"/>
    </row>
    <row r="388" spans="8:8" s="55" customFormat="1" x14ac:dyDescent="0.3">
      <c r="H388" s="23"/>
    </row>
    <row r="389" spans="8:8" s="55" customFormat="1" x14ac:dyDescent="0.3">
      <c r="H389" s="23"/>
    </row>
    <row r="390" spans="8:8" s="55" customFormat="1" x14ac:dyDescent="0.3">
      <c r="H390" s="23"/>
    </row>
    <row r="391" spans="8:8" s="55" customFormat="1" x14ac:dyDescent="0.3">
      <c r="H391" s="23"/>
    </row>
    <row r="392" spans="8:8" s="55" customFormat="1" x14ac:dyDescent="0.3">
      <c r="H392" s="23"/>
    </row>
    <row r="393" spans="8:8" s="55" customFormat="1" x14ac:dyDescent="0.3">
      <c r="H393" s="23"/>
    </row>
    <row r="394" spans="8:8" s="55" customFormat="1" x14ac:dyDescent="0.3">
      <c r="H394" s="23"/>
    </row>
    <row r="395" spans="8:8" s="55" customFormat="1" x14ac:dyDescent="0.3">
      <c r="H395" s="23"/>
    </row>
    <row r="396" spans="8:8" s="55" customFormat="1" x14ac:dyDescent="0.3">
      <c r="H396" s="23"/>
    </row>
    <row r="397" spans="8:8" s="55" customFormat="1" x14ac:dyDescent="0.3">
      <c r="H397" s="23"/>
    </row>
    <row r="398" spans="8:8" s="55" customFormat="1" x14ac:dyDescent="0.3">
      <c r="H398" s="23"/>
    </row>
    <row r="399" spans="8:8" s="55" customFormat="1" x14ac:dyDescent="0.3">
      <c r="H399" s="23"/>
    </row>
    <row r="400" spans="8:8" s="55" customFormat="1" x14ac:dyDescent="0.3">
      <c r="H400" s="23"/>
    </row>
    <row r="401" spans="8:8" s="55" customFormat="1" x14ac:dyDescent="0.3">
      <c r="H401" s="23"/>
    </row>
    <row r="402" spans="8:8" s="55" customFormat="1" x14ac:dyDescent="0.3">
      <c r="H402" s="23"/>
    </row>
    <row r="403" spans="8:8" s="55" customFormat="1" x14ac:dyDescent="0.3">
      <c r="H403" s="23"/>
    </row>
    <row r="404" spans="8:8" s="55" customFormat="1" x14ac:dyDescent="0.3">
      <c r="H404" s="23"/>
    </row>
    <row r="405" spans="8:8" s="55" customFormat="1" x14ac:dyDescent="0.3">
      <c r="H405" s="23"/>
    </row>
    <row r="406" spans="8:8" s="55" customFormat="1" x14ac:dyDescent="0.3">
      <c r="H406" s="23"/>
    </row>
    <row r="407" spans="8:8" s="55" customFormat="1" x14ac:dyDescent="0.3">
      <c r="H407" s="23"/>
    </row>
    <row r="408" spans="8:8" s="55" customFormat="1" x14ac:dyDescent="0.3">
      <c r="H408" s="23"/>
    </row>
    <row r="409" spans="8:8" s="55" customFormat="1" x14ac:dyDescent="0.3">
      <c r="H409" s="23"/>
    </row>
    <row r="410" spans="8:8" s="55" customFormat="1" x14ac:dyDescent="0.3">
      <c r="H410" s="23"/>
    </row>
    <row r="411" spans="8:8" s="55" customFormat="1" x14ac:dyDescent="0.3">
      <c r="H411" s="23"/>
    </row>
    <row r="412" spans="8:8" s="55" customFormat="1" x14ac:dyDescent="0.3">
      <c r="H412" s="23"/>
    </row>
    <row r="413" spans="8:8" s="55" customFormat="1" x14ac:dyDescent="0.3">
      <c r="H413" s="23"/>
    </row>
  </sheetData>
  <sheetProtection algorithmName="SHA-512" hashValue="KLxCXnTiyqkgX+VfHpfGUCby5CLUkmUZ+7Cdf+fvCyCLiZAmZj/EIJyudHqQrv2vo22VER125FC+E7FGFbMu+Q==" saltValue="DnmHc+wpY/RsolPG2/LYVw==" spinCount="100000" sheet="1" formatColumns="0" formatRows="0" insertHyperlinks="0" sort="0" autoFilter="0" pivotTables="0"/>
  <protectedRanges>
    <protectedRange sqref="B315:D318 F313:G318 D313:D314" name="Range12"/>
    <protectedRange sqref="C193:C207 B209:C215 F209:G215 B221:C227 C229 C231:C238 B234:B238 C217:C219 B243:C284 C240:C241" name="Range10"/>
    <protectedRange sqref="B168:D172 F168:G172 D138 C164:D166" name="Range8"/>
    <protectedRange sqref="C89:D89 C93:D99 B101:D110 F101:G110 F157:G162 C112:D129 F131:G136 B131:D136 C147:D147" name="Range6"/>
    <protectedRange sqref="B18:B25" name="Basic Facts 2"/>
    <protectedRange sqref="C14:C25" name="Basic facts"/>
    <protectedRange sqref="C29:C30 C38:C39 C27 B31:C35" name="Regulatory Sumary"/>
    <protectedRange sqref="C3 B18:B25 C14:C25 C29:C30 C38:C43 B46:B51 C45:C51 D46:D51 F45:G51 C53:D57 B59:D64 F53:G57 F59:G64 C66:D66 C70:D76 B78:D87 F66:G76 F78:G87 C93:D99 B40:B43 C27 B31:C35" name="HTT General"/>
    <protectedRange sqref="C139:D146 B157:D162 C138 C148:D155" name="Range7"/>
    <protectedRange sqref="C174:C178 B180:D191 F180:G191" name="Range9"/>
    <protectedRange sqref="B321:G365 C312:C314" name="Range11"/>
    <protectedRange sqref="C45:C51 B46:B51 D46:G51 F45:G45" name="Range13"/>
  </protectedRanges>
  <phoneticPr fontId="41" type="noConversion"/>
  <dataValidations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C16" r:id="rId5" xr:uid="{884C55E0-D74E-4ADA-A235-8ED41EC14F86}"/>
    <hyperlink ref="C290" r:id="rId6" xr:uid="{1DFBF7E7-937C-42BA-BF2A-E2EC44C81DB0}"/>
    <hyperlink ref="C229" r:id="rId7" xr:uid="{AD1B9DD6-E5AA-4634-9E7D-07C2D3678BDA}"/>
  </hyperlinks>
  <printOptions horizontalCentered="1" verticalCentered="1"/>
  <pageMargins left="0.70866141732283472" right="0.70866141732283472" top="0.74803149606299213" bottom="0.74803149606299213" header="0.31496062992125984" footer="0.31496062992125984"/>
  <pageSetup paperSize="9" scale="50" fitToHeight="0" orientation="landscape" r:id="rId8"/>
  <headerFooter>
    <oddHeader>&amp;R&amp;G</oddHeader>
  </headerFooter>
  <ignoredErrors>
    <ignoredError sqref="F58 F77" formula="1"/>
  </ignoredErrors>
  <legacyDrawingHF r:id="rId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80"/>
  <sheetViews>
    <sheetView zoomScale="80" zoomScaleNormal="80" workbookViewId="0">
      <selection activeCell="G1" sqref="G1"/>
    </sheetView>
  </sheetViews>
  <sheetFormatPr defaultColWidth="8.88671875" defaultRowHeight="14.4" outlineLevelRow="1" x14ac:dyDescent="0.3"/>
  <cols>
    <col min="1" max="1" width="12.109375" style="25" customWidth="1"/>
    <col min="2" max="2" width="60.6640625" style="25" customWidth="1"/>
    <col min="3" max="4" width="40.6640625" style="25" customWidth="1"/>
    <col min="5" max="5" width="7.33203125" style="25" customWidth="1"/>
    <col min="6" max="6" width="40.6640625" style="25" customWidth="1"/>
    <col min="7" max="7" width="40.6640625" style="23" customWidth="1"/>
    <col min="8" max="8" width="7.33203125" style="25" customWidth="1"/>
    <col min="9" max="9" width="71.88671875" style="25" customWidth="1"/>
    <col min="10" max="11" width="47.6640625" style="25" customWidth="1"/>
    <col min="12" max="12" width="7.33203125" style="25" customWidth="1"/>
    <col min="13" max="13" width="25.6640625" style="25" customWidth="1"/>
    <col min="14" max="14" width="25.6640625" style="23" customWidth="1"/>
    <col min="15" max="16384" width="8.88671875" style="55"/>
  </cols>
  <sheetData>
    <row r="1" spans="1:14" ht="31.2" x14ac:dyDescent="0.3">
      <c r="A1" s="101" t="s">
        <v>436</v>
      </c>
      <c r="B1" s="101"/>
      <c r="C1" s="23"/>
      <c r="D1" s="23"/>
      <c r="E1" s="23"/>
      <c r="F1" s="135" t="s">
        <v>1120</v>
      </c>
      <c r="H1" s="23"/>
      <c r="I1" s="22"/>
      <c r="J1" s="23"/>
      <c r="K1" s="23"/>
      <c r="L1" s="23"/>
      <c r="M1" s="23"/>
    </row>
    <row r="2" spans="1:14" ht="15" thickBot="1" x14ac:dyDescent="0.35">
      <c r="A2" s="23"/>
      <c r="B2" s="23"/>
      <c r="C2" s="23"/>
      <c r="D2" s="23"/>
      <c r="E2" s="23"/>
      <c r="F2" s="23"/>
      <c r="H2"/>
      <c r="L2" s="23"/>
      <c r="M2" s="23"/>
    </row>
    <row r="3" spans="1:14" ht="18.600000000000001" thickBot="1" x14ac:dyDescent="0.35">
      <c r="A3" s="26"/>
      <c r="B3" s="27" t="s">
        <v>21</v>
      </c>
      <c r="C3" s="28" t="s">
        <v>157</v>
      </c>
      <c r="D3" s="26"/>
      <c r="E3" s="26"/>
      <c r="F3" s="26"/>
      <c r="G3" s="26"/>
      <c r="H3"/>
      <c r="L3" s="23"/>
      <c r="M3" s="23"/>
    </row>
    <row r="4" spans="1:14" ht="15" thickBot="1" x14ac:dyDescent="0.35">
      <c r="H4"/>
      <c r="L4" s="23"/>
      <c r="M4" s="23"/>
    </row>
    <row r="5" spans="1:14" ht="18" x14ac:dyDescent="0.3">
      <c r="B5" s="30" t="s">
        <v>437</v>
      </c>
      <c r="C5" s="29"/>
      <c r="E5" s="31"/>
      <c r="F5" s="31"/>
      <c r="H5"/>
      <c r="L5" s="23"/>
      <c r="M5" s="23"/>
    </row>
    <row r="6" spans="1:14" ht="15" thickBot="1" x14ac:dyDescent="0.35">
      <c r="B6" s="34" t="s">
        <v>438</v>
      </c>
      <c r="H6"/>
      <c r="L6" s="23"/>
      <c r="M6" s="23"/>
    </row>
    <row r="7" spans="1:14" s="72" customFormat="1" x14ac:dyDescent="0.3">
      <c r="A7" s="25"/>
      <c r="B7" s="49"/>
      <c r="C7" s="25"/>
      <c r="D7" s="25"/>
      <c r="E7" s="25"/>
      <c r="F7" s="25"/>
      <c r="G7" s="23"/>
      <c r="H7"/>
      <c r="I7" s="25"/>
      <c r="J7" s="25"/>
      <c r="K7" s="25"/>
      <c r="L7" s="23"/>
      <c r="M7" s="23"/>
      <c r="N7" s="23"/>
    </row>
    <row r="8" spans="1:14" ht="36" x14ac:dyDescent="0.3">
      <c r="A8" s="36" t="s">
        <v>29</v>
      </c>
      <c r="B8" s="36" t="s">
        <v>438</v>
      </c>
      <c r="C8" s="37"/>
      <c r="D8" s="37"/>
      <c r="E8" s="37"/>
      <c r="F8" s="37"/>
      <c r="G8" s="38"/>
      <c r="H8"/>
      <c r="I8" s="42"/>
      <c r="J8" s="31"/>
      <c r="K8" s="31"/>
      <c r="L8" s="31"/>
      <c r="M8" s="31"/>
    </row>
    <row r="9" spans="1:14" ht="15" customHeight="1" x14ac:dyDescent="0.3">
      <c r="A9" s="44"/>
      <c r="B9" s="45" t="s">
        <v>439</v>
      </c>
      <c r="C9" s="44"/>
      <c r="D9" s="44"/>
      <c r="E9" s="44"/>
      <c r="F9" s="47"/>
      <c r="G9" s="47"/>
      <c r="H9"/>
      <c r="I9" s="42"/>
      <c r="J9" s="39"/>
      <c r="K9" s="39"/>
      <c r="L9" s="39"/>
      <c r="M9" s="58"/>
      <c r="N9" s="58"/>
    </row>
    <row r="10" spans="1:14" x14ac:dyDescent="0.3">
      <c r="A10" s="25" t="s">
        <v>440</v>
      </c>
      <c r="B10" s="25" t="s">
        <v>441</v>
      </c>
      <c r="C10" s="151">
        <v>543</v>
      </c>
      <c r="E10" s="42"/>
      <c r="F10" s="42"/>
      <c r="H10"/>
      <c r="I10" s="42"/>
      <c r="L10" s="42"/>
      <c r="M10" s="42"/>
    </row>
    <row r="11" spans="1:14" hidden="1" outlineLevel="1" x14ac:dyDescent="0.3">
      <c r="A11" s="25" t="s">
        <v>442</v>
      </c>
      <c r="B11" s="54" t="s">
        <v>394</v>
      </c>
      <c r="C11" s="104"/>
      <c r="E11" s="42"/>
      <c r="F11" s="42"/>
      <c r="H11"/>
      <c r="I11" s="42"/>
      <c r="L11" s="42"/>
      <c r="M11" s="42"/>
    </row>
    <row r="12" spans="1:14" hidden="1" outlineLevel="1" x14ac:dyDescent="0.3">
      <c r="A12" s="25" t="s">
        <v>443</v>
      </c>
      <c r="B12" s="54" t="s">
        <v>395</v>
      </c>
      <c r="C12" s="104"/>
      <c r="E12" s="42"/>
      <c r="F12" s="42"/>
      <c r="H12"/>
      <c r="I12" s="42"/>
      <c r="L12" s="42"/>
      <c r="M12" s="42"/>
    </row>
    <row r="13" spans="1:14" hidden="1" outlineLevel="1" x14ac:dyDescent="0.3">
      <c r="A13" s="25" t="s">
        <v>444</v>
      </c>
      <c r="E13" s="42"/>
      <c r="F13" s="42"/>
      <c r="H13"/>
      <c r="I13" s="42"/>
      <c r="L13" s="42"/>
      <c r="M13" s="42"/>
    </row>
    <row r="14" spans="1:14" hidden="1" outlineLevel="1" x14ac:dyDescent="0.3">
      <c r="A14" s="25" t="s">
        <v>445</v>
      </c>
      <c r="E14" s="42"/>
      <c r="F14" s="42"/>
      <c r="H14"/>
      <c r="I14" s="42"/>
      <c r="L14" s="42"/>
      <c r="M14" s="42"/>
    </row>
    <row r="15" spans="1:14" hidden="1" outlineLevel="1" x14ac:dyDescent="0.3">
      <c r="A15" s="25" t="s">
        <v>446</v>
      </c>
      <c r="E15" s="42"/>
      <c r="F15" s="42"/>
      <c r="H15"/>
      <c r="I15" s="42"/>
      <c r="L15" s="42"/>
      <c r="M15" s="42"/>
    </row>
    <row r="16" spans="1:14" hidden="1" outlineLevel="1" x14ac:dyDescent="0.3">
      <c r="A16" s="25" t="s">
        <v>447</v>
      </c>
      <c r="E16" s="42"/>
      <c r="F16" s="42"/>
      <c r="H16"/>
      <c r="I16" s="42"/>
      <c r="L16" s="42"/>
      <c r="M16" s="42"/>
    </row>
    <row r="17" spans="1:14" hidden="1" outlineLevel="1" x14ac:dyDescent="0.3">
      <c r="A17" s="25" t="s">
        <v>448</v>
      </c>
      <c r="E17" s="42"/>
      <c r="F17" s="42"/>
      <c r="H17"/>
      <c r="I17" s="42"/>
      <c r="L17" s="42"/>
      <c r="M17" s="42"/>
    </row>
    <row r="18" spans="1:14" collapsed="1" x14ac:dyDescent="0.3">
      <c r="A18" s="44"/>
      <c r="B18" s="44" t="s">
        <v>449</v>
      </c>
      <c r="C18" s="44" t="s">
        <v>434</v>
      </c>
      <c r="D18" s="44" t="s">
        <v>450</v>
      </c>
      <c r="E18" s="44"/>
      <c r="F18" s="44" t="s">
        <v>451</v>
      </c>
      <c r="G18" s="44" t="s">
        <v>452</v>
      </c>
      <c r="H18"/>
      <c r="I18" s="71"/>
      <c r="J18" s="39"/>
      <c r="K18" s="39"/>
      <c r="L18" s="31"/>
      <c r="M18" s="39"/>
      <c r="N18" s="39"/>
    </row>
    <row r="19" spans="1:14" x14ac:dyDescent="0.3">
      <c r="A19" s="25" t="s">
        <v>453</v>
      </c>
      <c r="B19" s="25" t="s">
        <v>454</v>
      </c>
      <c r="C19" s="261">
        <v>1450.7196899999999</v>
      </c>
      <c r="D19" s="39"/>
      <c r="E19" s="39"/>
      <c r="F19" s="58"/>
      <c r="G19" s="58"/>
      <c r="H19"/>
      <c r="I19" s="42"/>
      <c r="L19" s="39"/>
      <c r="M19" s="58"/>
      <c r="N19" s="58"/>
    </row>
    <row r="20" spans="1:14" x14ac:dyDescent="0.3">
      <c r="A20" s="39"/>
      <c r="B20" s="71"/>
      <c r="C20" s="39"/>
      <c r="D20" s="39"/>
      <c r="E20" s="39"/>
      <c r="F20" s="58"/>
      <c r="G20" s="58"/>
      <c r="H20"/>
      <c r="I20" s="71"/>
      <c r="J20" s="39"/>
      <c r="K20" s="39"/>
      <c r="L20" s="39"/>
      <c r="M20" s="58"/>
      <c r="N20" s="58"/>
    </row>
    <row r="21" spans="1:14" x14ac:dyDescent="0.3">
      <c r="B21" s="25" t="s">
        <v>435</v>
      </c>
      <c r="C21" s="39"/>
      <c r="D21" s="39"/>
      <c r="E21" s="39"/>
      <c r="F21" s="58"/>
      <c r="G21" s="58"/>
      <c r="H21"/>
      <c r="I21" s="42"/>
      <c r="J21" s="39"/>
      <c r="K21" s="39"/>
      <c r="L21" s="39"/>
      <c r="M21" s="58"/>
      <c r="N21" s="58"/>
    </row>
    <row r="22" spans="1:14" x14ac:dyDescent="0.3">
      <c r="A22" s="25" t="s">
        <v>455</v>
      </c>
      <c r="B22" s="129" t="s">
        <v>1156</v>
      </c>
      <c r="C22" s="261">
        <v>2.63056117</v>
      </c>
      <c r="D22" s="151">
        <v>117</v>
      </c>
      <c r="E22" s="42"/>
      <c r="F22" s="110">
        <f>IF($C$37=0,"",IF(C22="[for completion]","",C22/$C$37))</f>
        <v>3.339374066467594E-3</v>
      </c>
      <c r="G22" s="110">
        <f>IF($D$37=0,"",IF(D22="[for completion]","",D22/$D$37))</f>
        <v>0.21546961325966851</v>
      </c>
      <c r="H22"/>
      <c r="I22" s="42"/>
      <c r="L22" s="42"/>
      <c r="M22" s="51"/>
      <c r="N22" s="51"/>
    </row>
    <row r="23" spans="1:14" x14ac:dyDescent="0.3">
      <c r="A23" s="25" t="s">
        <v>456</v>
      </c>
      <c r="B23" s="129" t="s">
        <v>1157</v>
      </c>
      <c r="C23" s="261">
        <v>4.95139497</v>
      </c>
      <c r="D23" s="151">
        <v>65</v>
      </c>
      <c r="E23" s="42"/>
      <c r="F23" s="110">
        <f t="shared" ref="F23:F36" si="0">IF($C$37=0,"",IF(C23="[for completion]","",C23/$C$37))</f>
        <v>6.2855637588751035E-3</v>
      </c>
      <c r="G23" s="110">
        <f t="shared" ref="G23:G36" si="1">IF($D$37=0,"",IF(D23="[for completion]","",D23/$D$37))</f>
        <v>0.11970534069981584</v>
      </c>
      <c r="H23"/>
      <c r="I23" s="42"/>
      <c r="L23" s="42"/>
      <c r="M23" s="51"/>
      <c r="N23" s="51"/>
    </row>
    <row r="24" spans="1:14" x14ac:dyDescent="0.3">
      <c r="A24" s="25" t="s">
        <v>457</v>
      </c>
      <c r="B24" s="129" t="s">
        <v>1158</v>
      </c>
      <c r="C24" s="261">
        <v>5.9310140199999992</v>
      </c>
      <c r="D24" s="151">
        <v>48</v>
      </c>
      <c r="F24" s="110">
        <f t="shared" si="0"/>
        <v>7.5291442115538064E-3</v>
      </c>
      <c r="G24" s="110">
        <f t="shared" si="1"/>
        <v>8.8397790055248615E-2</v>
      </c>
      <c r="H24"/>
      <c r="I24" s="42"/>
      <c r="M24" s="51"/>
      <c r="N24" s="51"/>
    </row>
    <row r="25" spans="1:14" x14ac:dyDescent="0.3">
      <c r="A25" s="25" t="s">
        <v>458</v>
      </c>
      <c r="B25" s="129" t="s">
        <v>1159</v>
      </c>
      <c r="C25" s="261">
        <v>3.7917710699999998</v>
      </c>
      <c r="D25" s="151">
        <v>22</v>
      </c>
      <c r="E25" s="62"/>
      <c r="F25" s="110">
        <f t="shared" si="0"/>
        <v>4.8134755889900401E-3</v>
      </c>
      <c r="G25" s="110">
        <f t="shared" si="1"/>
        <v>4.0515653775322284E-2</v>
      </c>
      <c r="H25"/>
      <c r="I25" s="42"/>
      <c r="L25" s="62"/>
      <c r="M25" s="51"/>
      <c r="N25" s="51"/>
    </row>
    <row r="26" spans="1:14" x14ac:dyDescent="0.3">
      <c r="A26" s="25" t="s">
        <v>459</v>
      </c>
      <c r="B26" s="129" t="s">
        <v>1160</v>
      </c>
      <c r="C26" s="261">
        <v>5.2344901100000003</v>
      </c>
      <c r="D26" s="151">
        <v>23</v>
      </c>
      <c r="E26" s="62"/>
      <c r="F26" s="110">
        <f t="shared" si="0"/>
        <v>6.6449397656527806E-3</v>
      </c>
      <c r="G26" s="110">
        <f t="shared" si="1"/>
        <v>4.2357274401473299E-2</v>
      </c>
      <c r="H26"/>
      <c r="I26" s="42"/>
      <c r="L26" s="62"/>
      <c r="M26" s="51"/>
      <c r="N26" s="51"/>
    </row>
    <row r="27" spans="1:14" x14ac:dyDescent="0.3">
      <c r="A27" s="25" t="s">
        <v>460</v>
      </c>
      <c r="B27" s="129" t="s">
        <v>1161</v>
      </c>
      <c r="C27" s="261">
        <v>9.29559231</v>
      </c>
      <c r="D27" s="151">
        <v>31</v>
      </c>
      <c r="E27" s="62"/>
      <c r="F27" s="110">
        <f t="shared" si="0"/>
        <v>1.1800318596077199E-2</v>
      </c>
      <c r="G27" s="110">
        <f t="shared" si="1"/>
        <v>5.70902394106814E-2</v>
      </c>
      <c r="H27"/>
      <c r="I27" s="42"/>
      <c r="L27" s="62"/>
      <c r="M27" s="51"/>
      <c r="N27" s="51"/>
    </row>
    <row r="28" spans="1:14" x14ac:dyDescent="0.3">
      <c r="A28" s="25" t="s">
        <v>461</v>
      </c>
      <c r="B28" s="129" t="s">
        <v>1162</v>
      </c>
      <c r="C28" s="261">
        <v>10.84350729</v>
      </c>
      <c r="D28" s="151">
        <v>28</v>
      </c>
      <c r="E28" s="62"/>
      <c r="F28" s="110">
        <f t="shared" si="0"/>
        <v>1.3765324086258864E-2</v>
      </c>
      <c r="G28" s="110">
        <f t="shared" si="1"/>
        <v>5.1565377532228361E-2</v>
      </c>
      <c r="H28"/>
      <c r="I28" s="42"/>
      <c r="L28" s="62"/>
      <c r="M28" s="51"/>
      <c r="N28" s="51"/>
    </row>
    <row r="29" spans="1:14" x14ac:dyDescent="0.3">
      <c r="A29" s="25" t="s">
        <v>462</v>
      </c>
      <c r="B29" s="129" t="s">
        <v>1163</v>
      </c>
      <c r="C29" s="261">
        <v>8.5098694500000001</v>
      </c>
      <c r="D29" s="151">
        <v>17</v>
      </c>
      <c r="E29" s="62"/>
      <c r="F29" s="110">
        <f t="shared" si="0"/>
        <v>1.0802880265413043E-2</v>
      </c>
      <c r="G29" s="110">
        <f t="shared" si="1"/>
        <v>3.1307550644567222E-2</v>
      </c>
      <c r="H29"/>
      <c r="I29" s="42"/>
      <c r="L29" s="62"/>
      <c r="M29" s="51"/>
      <c r="N29" s="51"/>
    </row>
    <row r="30" spans="1:14" x14ac:dyDescent="0.3">
      <c r="A30" s="25" t="s">
        <v>463</v>
      </c>
      <c r="B30" s="129" t="s">
        <v>1164</v>
      </c>
      <c r="C30" s="261">
        <v>24.927452089999999</v>
      </c>
      <c r="D30" s="151">
        <v>38</v>
      </c>
      <c r="E30" s="62"/>
      <c r="F30" s="110">
        <f t="shared" si="0"/>
        <v>3.1644231657406929E-2</v>
      </c>
      <c r="G30" s="110">
        <f t="shared" si="1"/>
        <v>6.9981583793738492E-2</v>
      </c>
      <c r="H30"/>
      <c r="I30" s="42"/>
      <c r="L30" s="62"/>
      <c r="M30" s="51"/>
      <c r="N30" s="51"/>
    </row>
    <row r="31" spans="1:14" x14ac:dyDescent="0.3">
      <c r="A31" s="25" t="s">
        <v>464</v>
      </c>
      <c r="B31" s="129" t="s">
        <v>1165</v>
      </c>
      <c r="C31" s="261">
        <v>21.359659409999999</v>
      </c>
      <c r="D31" s="151">
        <v>25</v>
      </c>
      <c r="E31" s="62"/>
      <c r="F31" s="110">
        <f t="shared" si="0"/>
        <v>2.7115086132870465E-2</v>
      </c>
      <c r="G31" s="110">
        <f t="shared" si="1"/>
        <v>4.6040515653775323E-2</v>
      </c>
      <c r="H31"/>
      <c r="I31" s="42"/>
      <c r="L31" s="62"/>
      <c r="M31" s="51"/>
      <c r="N31" s="51"/>
    </row>
    <row r="32" spans="1:14" x14ac:dyDescent="0.3">
      <c r="A32" s="25" t="s">
        <v>465</v>
      </c>
      <c r="B32" s="129" t="s">
        <v>1166</v>
      </c>
      <c r="C32" s="261">
        <v>53.917672359999997</v>
      </c>
      <c r="D32" s="151">
        <v>39</v>
      </c>
      <c r="E32" s="62"/>
      <c r="F32" s="110">
        <f t="shared" si="0"/>
        <v>6.8445957028735654E-2</v>
      </c>
      <c r="G32" s="110">
        <f t="shared" si="1"/>
        <v>7.18232044198895E-2</v>
      </c>
      <c r="H32"/>
      <c r="I32" s="42"/>
      <c r="L32" s="62"/>
      <c r="M32" s="51"/>
      <c r="N32" s="51"/>
    </row>
    <row r="33" spans="1:14" x14ac:dyDescent="0.3">
      <c r="A33" s="25" t="s">
        <v>466</v>
      </c>
      <c r="B33" s="129" t="s">
        <v>1167</v>
      </c>
      <c r="C33" s="261">
        <v>329.15980777999999</v>
      </c>
      <c r="D33" s="151">
        <v>75</v>
      </c>
      <c r="E33" s="62"/>
      <c r="F33" s="110">
        <f t="shared" si="0"/>
        <v>0.41785294269510947</v>
      </c>
      <c r="G33" s="110">
        <f t="shared" si="1"/>
        <v>0.13812154696132597</v>
      </c>
      <c r="H33"/>
      <c r="I33" s="42"/>
      <c r="L33" s="62"/>
      <c r="M33" s="51"/>
      <c r="N33" s="51"/>
    </row>
    <row r="34" spans="1:14" x14ac:dyDescent="0.3">
      <c r="A34" s="25" t="s">
        <v>467</v>
      </c>
      <c r="B34" s="129" t="s">
        <v>1168</v>
      </c>
      <c r="C34" s="261">
        <v>136.52824766000001</v>
      </c>
      <c r="D34" s="151">
        <v>10</v>
      </c>
      <c r="E34" s="62"/>
      <c r="F34" s="110">
        <f t="shared" si="0"/>
        <v>0.17331620901865169</v>
      </c>
      <c r="G34" s="110">
        <f t="shared" si="1"/>
        <v>1.841620626151013E-2</v>
      </c>
      <c r="H34"/>
      <c r="I34" s="42"/>
      <c r="L34" s="62"/>
      <c r="M34" s="51"/>
      <c r="N34" s="51"/>
    </row>
    <row r="35" spans="1:14" x14ac:dyDescent="0.3">
      <c r="A35" s="25" t="s">
        <v>468</v>
      </c>
      <c r="B35" s="129" t="s">
        <v>1169</v>
      </c>
      <c r="C35" s="261">
        <v>98.247801730000006</v>
      </c>
      <c r="D35" s="151">
        <v>4</v>
      </c>
      <c r="E35" s="62"/>
      <c r="F35" s="110">
        <f t="shared" si="0"/>
        <v>0.12472097776179522</v>
      </c>
      <c r="G35" s="110">
        <f t="shared" si="1"/>
        <v>7.3664825046040518E-3</v>
      </c>
      <c r="H35"/>
      <c r="I35" s="42"/>
      <c r="L35" s="62"/>
      <c r="M35" s="51"/>
      <c r="N35" s="51"/>
    </row>
    <row r="36" spans="1:14" x14ac:dyDescent="0.3">
      <c r="A36" s="25" t="s">
        <v>469</v>
      </c>
      <c r="B36" s="129" t="s">
        <v>1170</v>
      </c>
      <c r="C36" s="261">
        <v>72.411950010000012</v>
      </c>
      <c r="D36" s="151">
        <v>1</v>
      </c>
      <c r="E36" s="62"/>
      <c r="F36" s="110">
        <f t="shared" si="0"/>
        <v>9.1923575366142068E-2</v>
      </c>
      <c r="G36" s="110">
        <f t="shared" si="1"/>
        <v>1.841620626151013E-3</v>
      </c>
      <c r="H36"/>
      <c r="I36" s="42"/>
      <c r="L36" s="62"/>
      <c r="M36" s="51"/>
      <c r="N36" s="51"/>
    </row>
    <row r="37" spans="1:14" x14ac:dyDescent="0.3">
      <c r="A37" s="25" t="s">
        <v>470</v>
      </c>
      <c r="B37" s="52" t="s">
        <v>92</v>
      </c>
      <c r="C37" s="105">
        <f>SUM(C22:C36)</f>
        <v>787.74079143000006</v>
      </c>
      <c r="D37" s="50">
        <f>SUM(D22:D36)</f>
        <v>543</v>
      </c>
      <c r="E37" s="62"/>
      <c r="F37" s="111">
        <f>SUM(F22:F36)</f>
        <v>1</v>
      </c>
      <c r="G37" s="111">
        <f>SUM(G22:G36)</f>
        <v>1</v>
      </c>
      <c r="H37"/>
      <c r="I37" s="52"/>
      <c r="J37" s="42"/>
      <c r="K37" s="42"/>
      <c r="L37" s="62"/>
      <c r="M37" s="53"/>
      <c r="N37" s="53"/>
    </row>
    <row r="38" spans="1:14" x14ac:dyDescent="0.3">
      <c r="A38" s="44"/>
      <c r="B38" s="45" t="s">
        <v>471</v>
      </c>
      <c r="C38" s="44" t="s">
        <v>60</v>
      </c>
      <c r="D38" s="44"/>
      <c r="E38" s="46"/>
      <c r="F38" s="44" t="s">
        <v>451</v>
      </c>
      <c r="G38" s="44"/>
      <c r="H38"/>
      <c r="I38" s="71"/>
      <c r="J38" s="39"/>
      <c r="K38" s="39"/>
      <c r="L38" s="31"/>
      <c r="M38" s="39"/>
      <c r="N38" s="39"/>
    </row>
    <row r="39" spans="1:14" x14ac:dyDescent="0.3">
      <c r="A39" s="25" t="s">
        <v>472</v>
      </c>
      <c r="B39" s="42" t="s">
        <v>473</v>
      </c>
      <c r="C39" s="261">
        <f>+C37-C40</f>
        <v>769.05329143000006</v>
      </c>
      <c r="E39" s="73"/>
      <c r="F39" s="110">
        <f>IF($C$42=0,"",IF(C39="[for completion]","",C39/$C$42))</f>
        <v>0.97627709494886483</v>
      </c>
      <c r="G39" s="50"/>
      <c r="H39"/>
      <c r="I39" s="42"/>
      <c r="L39" s="73"/>
      <c r="M39" s="51"/>
      <c r="N39" s="50"/>
    </row>
    <row r="40" spans="1:14" x14ac:dyDescent="0.3">
      <c r="A40" s="25" t="s">
        <v>474</v>
      </c>
      <c r="B40" s="42" t="s">
        <v>475</v>
      </c>
      <c r="C40" s="261">
        <v>18.6875</v>
      </c>
      <c r="E40" s="73"/>
      <c r="F40" s="110">
        <f>IF($C$42=0,"",IF(C40="[for completion]","",C40/$C$42))</f>
        <v>2.3722905051135213E-2</v>
      </c>
      <c r="G40" s="50"/>
      <c r="H40"/>
      <c r="I40" s="42"/>
      <c r="L40" s="73"/>
      <c r="M40" s="51"/>
      <c r="N40" s="50"/>
    </row>
    <row r="41" spans="1:14" x14ac:dyDescent="0.3">
      <c r="A41" s="25" t="s">
        <v>476</v>
      </c>
      <c r="B41" s="42" t="s">
        <v>90</v>
      </c>
      <c r="C41" s="261">
        <v>0</v>
      </c>
      <c r="E41" s="62"/>
      <c r="F41" s="110">
        <f>IF($C$42=0,"",IF(C41="[for completion]","",C41/$C$42))</f>
        <v>0</v>
      </c>
      <c r="G41" s="50"/>
      <c r="H41"/>
      <c r="I41" s="42"/>
      <c r="L41" s="62"/>
      <c r="M41" s="51"/>
      <c r="N41" s="50"/>
    </row>
    <row r="42" spans="1:14" x14ac:dyDescent="0.3">
      <c r="A42" s="25" t="s">
        <v>477</v>
      </c>
      <c r="B42" s="52" t="s">
        <v>92</v>
      </c>
      <c r="C42" s="105">
        <f>SUM(C39:C41)</f>
        <v>787.74079143000006</v>
      </c>
      <c r="D42" s="42"/>
      <c r="E42" s="62"/>
      <c r="F42" s="111">
        <f>SUM(F39:F41)</f>
        <v>1</v>
      </c>
      <c r="G42" s="50"/>
      <c r="H42"/>
      <c r="I42" s="42"/>
      <c r="L42" s="62"/>
      <c r="M42" s="51"/>
      <c r="N42" s="50"/>
    </row>
    <row r="43" spans="1:14" hidden="1" outlineLevel="1" x14ac:dyDescent="0.3">
      <c r="A43" s="25" t="s">
        <v>478</v>
      </c>
      <c r="B43" s="52"/>
      <c r="C43" s="42"/>
      <c r="D43" s="42"/>
      <c r="E43" s="62"/>
      <c r="F43" s="53"/>
      <c r="G43" s="50"/>
      <c r="H43"/>
      <c r="I43" s="42"/>
      <c r="L43" s="62"/>
      <c r="M43" s="51"/>
      <c r="N43" s="50"/>
    </row>
    <row r="44" spans="1:14" hidden="1" outlineLevel="1" x14ac:dyDescent="0.3">
      <c r="A44" s="25" t="s">
        <v>479</v>
      </c>
      <c r="B44" s="52"/>
      <c r="C44" s="42"/>
      <c r="D44" s="42"/>
      <c r="E44" s="62"/>
      <c r="F44" s="53"/>
      <c r="G44" s="50"/>
      <c r="H44"/>
      <c r="I44" s="42"/>
      <c r="L44" s="62"/>
      <c r="M44" s="51"/>
      <c r="N44" s="50"/>
    </row>
    <row r="45" spans="1:14" hidden="1" outlineLevel="1" x14ac:dyDescent="0.3">
      <c r="A45" s="25" t="s">
        <v>480</v>
      </c>
      <c r="B45" s="42"/>
      <c r="E45" s="62"/>
      <c r="F45" s="51"/>
      <c r="G45" s="50"/>
      <c r="H45"/>
      <c r="I45" s="42"/>
      <c r="L45" s="62"/>
      <c r="M45" s="51"/>
      <c r="N45" s="50"/>
    </row>
    <row r="46" spans="1:14" hidden="1" outlineLevel="1" x14ac:dyDescent="0.3">
      <c r="A46" s="25" t="s">
        <v>481</v>
      </c>
      <c r="B46" s="42"/>
      <c r="E46" s="62"/>
      <c r="F46" s="51"/>
      <c r="G46" s="50"/>
      <c r="H46"/>
      <c r="I46" s="42"/>
      <c r="L46" s="62"/>
      <c r="M46" s="51"/>
      <c r="N46" s="50"/>
    </row>
    <row r="47" spans="1:14" hidden="1" outlineLevel="1" x14ac:dyDescent="0.3">
      <c r="A47" s="25" t="s">
        <v>482</v>
      </c>
      <c r="B47" s="42"/>
      <c r="E47" s="62"/>
      <c r="F47" s="51"/>
      <c r="G47" s="50"/>
      <c r="H47"/>
      <c r="I47" s="42"/>
      <c r="L47" s="62"/>
      <c r="M47" s="51"/>
      <c r="N47" s="50"/>
    </row>
    <row r="48" spans="1:14" ht="15" customHeight="1" collapsed="1" x14ac:dyDescent="0.3">
      <c r="A48" s="44"/>
      <c r="B48" s="45" t="s">
        <v>398</v>
      </c>
      <c r="C48" s="44" t="s">
        <v>451</v>
      </c>
      <c r="D48" s="44"/>
      <c r="E48" s="46"/>
      <c r="F48" s="47"/>
      <c r="G48" s="47"/>
      <c r="H48"/>
      <c r="I48" s="71"/>
      <c r="J48" s="39"/>
      <c r="K48" s="39"/>
      <c r="L48" s="31"/>
      <c r="M48" s="58"/>
      <c r="N48" s="58"/>
    </row>
    <row r="49" spans="1:14" x14ac:dyDescent="0.3">
      <c r="A49" s="25" t="s">
        <v>483</v>
      </c>
      <c r="B49" s="70" t="s">
        <v>399</v>
      </c>
      <c r="C49" s="99">
        <f>SUM(C50:C76)</f>
        <v>1</v>
      </c>
      <c r="G49" s="25"/>
      <c r="H49"/>
      <c r="I49" s="31"/>
      <c r="N49" s="25"/>
    </row>
    <row r="50" spans="1:14" x14ac:dyDescent="0.3">
      <c r="A50" s="25" t="s">
        <v>484</v>
      </c>
      <c r="B50" s="25" t="s">
        <v>400</v>
      </c>
      <c r="C50" s="134">
        <v>0</v>
      </c>
      <c r="G50" s="25"/>
      <c r="H50"/>
      <c r="N50" s="25"/>
    </row>
    <row r="51" spans="1:14" x14ac:dyDescent="0.3">
      <c r="A51" s="25" t="s">
        <v>485</v>
      </c>
      <c r="B51" s="25" t="s">
        <v>401</v>
      </c>
      <c r="C51" s="134">
        <v>0</v>
      </c>
      <c r="G51" s="25"/>
      <c r="H51"/>
      <c r="N51" s="25"/>
    </row>
    <row r="52" spans="1:14" x14ac:dyDescent="0.3">
      <c r="A52" s="25" t="s">
        <v>486</v>
      </c>
      <c r="B52" s="25" t="s">
        <v>402</v>
      </c>
      <c r="C52" s="134">
        <v>0</v>
      </c>
      <c r="G52" s="25"/>
      <c r="H52"/>
      <c r="N52" s="25"/>
    </row>
    <row r="53" spans="1:14" x14ac:dyDescent="0.3">
      <c r="A53" s="25" t="s">
        <v>487</v>
      </c>
      <c r="B53" s="25" t="s">
        <v>403</v>
      </c>
      <c r="C53" s="134">
        <v>0</v>
      </c>
      <c r="G53" s="25"/>
      <c r="H53"/>
      <c r="N53" s="25"/>
    </row>
    <row r="54" spans="1:14" x14ac:dyDescent="0.3">
      <c r="A54" s="25" t="s">
        <v>488</v>
      </c>
      <c r="B54" s="25" t="s">
        <v>404</v>
      </c>
      <c r="C54" s="134">
        <v>0</v>
      </c>
      <c r="G54" s="25"/>
      <c r="H54"/>
      <c r="N54" s="25"/>
    </row>
    <row r="55" spans="1:14" x14ac:dyDescent="0.3">
      <c r="A55" s="25" t="s">
        <v>489</v>
      </c>
      <c r="B55" s="25" t="s">
        <v>1054</v>
      </c>
      <c r="C55" s="134">
        <v>0</v>
      </c>
      <c r="G55" s="25"/>
      <c r="H55"/>
      <c r="N55" s="25"/>
    </row>
    <row r="56" spans="1:14" x14ac:dyDescent="0.3">
      <c r="A56" s="25" t="s">
        <v>490</v>
      </c>
      <c r="B56" s="25" t="s">
        <v>405</v>
      </c>
      <c r="C56" s="134">
        <v>0</v>
      </c>
      <c r="G56" s="25"/>
      <c r="H56"/>
      <c r="N56" s="25"/>
    </row>
    <row r="57" spans="1:14" x14ac:dyDescent="0.3">
      <c r="A57" s="25" t="s">
        <v>491</v>
      </c>
      <c r="B57" s="25" t="s">
        <v>406</v>
      </c>
      <c r="C57" s="134">
        <v>0</v>
      </c>
      <c r="G57" s="25"/>
      <c r="H57"/>
      <c r="N57" s="25"/>
    </row>
    <row r="58" spans="1:14" x14ac:dyDescent="0.3">
      <c r="A58" s="25" t="s">
        <v>492</v>
      </c>
      <c r="B58" s="25" t="s">
        <v>407</v>
      </c>
      <c r="C58" s="134">
        <v>0</v>
      </c>
      <c r="G58" s="25"/>
      <c r="H58"/>
      <c r="N58" s="25"/>
    </row>
    <row r="59" spans="1:14" x14ac:dyDescent="0.3">
      <c r="A59" s="25" t="s">
        <v>493</v>
      </c>
      <c r="B59" s="25" t="s">
        <v>408</v>
      </c>
      <c r="C59" s="134">
        <v>0</v>
      </c>
      <c r="G59" s="25"/>
      <c r="H59"/>
      <c r="N59" s="25"/>
    </row>
    <row r="60" spans="1:14" x14ac:dyDescent="0.3">
      <c r="A60" s="25" t="s">
        <v>494</v>
      </c>
      <c r="B60" s="25" t="s">
        <v>409</v>
      </c>
      <c r="C60" s="134">
        <v>0</v>
      </c>
      <c r="G60" s="25"/>
      <c r="H60"/>
      <c r="N60" s="25"/>
    </row>
    <row r="61" spans="1:14" x14ac:dyDescent="0.3">
      <c r="A61" s="25" t="s">
        <v>495</v>
      </c>
      <c r="B61" s="25" t="s">
        <v>410</v>
      </c>
      <c r="C61" s="134">
        <v>0</v>
      </c>
      <c r="G61" s="25"/>
      <c r="H61"/>
      <c r="N61" s="25"/>
    </row>
    <row r="62" spans="1:14" x14ac:dyDescent="0.3">
      <c r="A62" s="25" t="s">
        <v>496</v>
      </c>
      <c r="B62" s="25" t="s">
        <v>411</v>
      </c>
      <c r="C62" s="134">
        <v>0</v>
      </c>
      <c r="G62" s="25"/>
      <c r="H62"/>
      <c r="N62" s="25"/>
    </row>
    <row r="63" spans="1:14" x14ac:dyDescent="0.3">
      <c r="A63" s="25" t="s">
        <v>497</v>
      </c>
      <c r="B63" s="25" t="s">
        <v>412</v>
      </c>
      <c r="C63" s="134">
        <v>0</v>
      </c>
      <c r="G63" s="25"/>
      <c r="H63"/>
      <c r="N63" s="25"/>
    </row>
    <row r="64" spans="1:14" x14ac:dyDescent="0.3">
      <c r="A64" s="25" t="s">
        <v>498</v>
      </c>
      <c r="B64" s="25" t="s">
        <v>413</v>
      </c>
      <c r="C64" s="134">
        <v>0</v>
      </c>
      <c r="G64" s="25"/>
      <c r="H64"/>
      <c r="N64" s="25"/>
    </row>
    <row r="65" spans="1:14" x14ac:dyDescent="0.3">
      <c r="A65" s="25" t="s">
        <v>499</v>
      </c>
      <c r="B65" s="25" t="s">
        <v>3</v>
      </c>
      <c r="C65" s="134">
        <v>0</v>
      </c>
      <c r="G65" s="25"/>
      <c r="H65"/>
      <c r="N65" s="25"/>
    </row>
    <row r="66" spans="1:14" x14ac:dyDescent="0.3">
      <c r="A66" s="25" t="s">
        <v>500</v>
      </c>
      <c r="B66" s="25" t="s">
        <v>414</v>
      </c>
      <c r="C66" s="134">
        <v>0</v>
      </c>
      <c r="G66" s="25"/>
      <c r="H66"/>
      <c r="N66" s="25"/>
    </row>
    <row r="67" spans="1:14" x14ac:dyDescent="0.3">
      <c r="A67" s="25" t="s">
        <v>501</v>
      </c>
      <c r="B67" s="25" t="s">
        <v>415</v>
      </c>
      <c r="C67" s="134">
        <v>0</v>
      </c>
      <c r="G67" s="25"/>
      <c r="H67"/>
      <c r="N67" s="25"/>
    </row>
    <row r="68" spans="1:14" x14ac:dyDescent="0.3">
      <c r="A68" s="25" t="s">
        <v>502</v>
      </c>
      <c r="B68" s="25" t="s">
        <v>416</v>
      </c>
      <c r="C68" s="134">
        <v>0</v>
      </c>
      <c r="G68" s="25"/>
      <c r="H68"/>
      <c r="N68" s="25"/>
    </row>
    <row r="69" spans="1:14" x14ac:dyDescent="0.3">
      <c r="A69" s="125" t="s">
        <v>503</v>
      </c>
      <c r="B69" s="25" t="s">
        <v>417</v>
      </c>
      <c r="C69" s="134">
        <v>0</v>
      </c>
      <c r="G69" s="25"/>
      <c r="H69"/>
      <c r="N69" s="25"/>
    </row>
    <row r="70" spans="1:14" x14ac:dyDescent="0.3">
      <c r="A70" s="125" t="s">
        <v>504</v>
      </c>
      <c r="B70" s="25" t="s">
        <v>418</v>
      </c>
      <c r="C70" s="134">
        <v>0</v>
      </c>
      <c r="G70" s="25"/>
      <c r="H70"/>
      <c r="N70" s="25"/>
    </row>
    <row r="71" spans="1:14" x14ac:dyDescent="0.3">
      <c r="A71" s="125" t="s">
        <v>505</v>
      </c>
      <c r="B71" s="25" t="s">
        <v>419</v>
      </c>
      <c r="C71" s="134">
        <v>1</v>
      </c>
      <c r="G71" s="25"/>
      <c r="H71"/>
      <c r="N71" s="25"/>
    </row>
    <row r="72" spans="1:14" x14ac:dyDescent="0.3">
      <c r="A72" s="125" t="s">
        <v>506</v>
      </c>
      <c r="B72" s="25" t="s">
        <v>420</v>
      </c>
      <c r="C72" s="134">
        <v>0</v>
      </c>
      <c r="G72" s="25"/>
      <c r="H72"/>
      <c r="N72" s="25"/>
    </row>
    <row r="73" spans="1:14" x14ac:dyDescent="0.3">
      <c r="A73" s="125" t="s">
        <v>507</v>
      </c>
      <c r="B73" s="25" t="s">
        <v>421</v>
      </c>
      <c r="C73" s="134">
        <v>0</v>
      </c>
      <c r="G73" s="25"/>
      <c r="H73"/>
      <c r="N73" s="25"/>
    </row>
    <row r="74" spans="1:14" x14ac:dyDescent="0.3">
      <c r="A74" s="125" t="s">
        <v>508</v>
      </c>
      <c r="B74" s="25" t="s">
        <v>422</v>
      </c>
      <c r="C74" s="134">
        <v>0</v>
      </c>
      <c r="G74" s="25"/>
      <c r="H74"/>
      <c r="N74" s="25"/>
    </row>
    <row r="75" spans="1:14" x14ac:dyDescent="0.3">
      <c r="A75" s="125" t="s">
        <v>509</v>
      </c>
      <c r="B75" s="25" t="s">
        <v>423</v>
      </c>
      <c r="C75" s="134">
        <v>0</v>
      </c>
      <c r="G75" s="25"/>
      <c r="H75"/>
      <c r="N75" s="25"/>
    </row>
    <row r="76" spans="1:14" x14ac:dyDescent="0.3">
      <c r="A76" s="125" t="s">
        <v>510</v>
      </c>
      <c r="B76" s="25" t="s">
        <v>6</v>
      </c>
      <c r="C76" s="134">
        <v>0</v>
      </c>
      <c r="G76" s="25"/>
      <c r="H76"/>
      <c r="N76" s="25"/>
    </row>
    <row r="77" spans="1:14" x14ac:dyDescent="0.3">
      <c r="A77" s="125" t="s">
        <v>511</v>
      </c>
      <c r="B77" s="70" t="s">
        <v>260</v>
      </c>
      <c r="C77" s="99">
        <f>SUM(C78:C80)</f>
        <v>0</v>
      </c>
      <c r="G77" s="25"/>
      <c r="H77"/>
      <c r="I77" s="31"/>
      <c r="N77" s="25"/>
    </row>
    <row r="78" spans="1:14" x14ac:dyDescent="0.3">
      <c r="A78" s="125" t="s">
        <v>512</v>
      </c>
      <c r="B78" s="25" t="s">
        <v>425</v>
      </c>
      <c r="C78" s="99">
        <v>0</v>
      </c>
      <c r="G78" s="25"/>
      <c r="H78"/>
      <c r="N78" s="25"/>
    </row>
    <row r="79" spans="1:14" x14ac:dyDescent="0.3">
      <c r="A79" s="125" t="s">
        <v>513</v>
      </c>
      <c r="B79" s="25" t="s">
        <v>426</v>
      </c>
      <c r="C79" s="99">
        <v>0</v>
      </c>
      <c r="G79" s="25"/>
      <c r="H79"/>
      <c r="N79" s="25"/>
    </row>
    <row r="80" spans="1:14" x14ac:dyDescent="0.3">
      <c r="A80" s="125" t="s">
        <v>514</v>
      </c>
      <c r="B80" s="25" t="s">
        <v>2</v>
      </c>
      <c r="C80" s="99">
        <v>0</v>
      </c>
      <c r="G80" s="25"/>
      <c r="H80"/>
      <c r="N80" s="25"/>
    </row>
    <row r="81" spans="1:14" x14ac:dyDescent="0.3">
      <c r="A81" s="125" t="s">
        <v>515</v>
      </c>
      <c r="B81" s="70" t="s">
        <v>90</v>
      </c>
      <c r="C81" s="99">
        <f>SUM(C82:C92)</f>
        <v>0</v>
      </c>
      <c r="G81" s="25"/>
      <c r="H81"/>
      <c r="I81" s="31"/>
      <c r="N81" s="25"/>
    </row>
    <row r="82" spans="1:14" x14ac:dyDescent="0.3">
      <c r="A82" s="125" t="s">
        <v>516</v>
      </c>
      <c r="B82" s="42" t="s">
        <v>262</v>
      </c>
      <c r="C82" s="99">
        <v>0</v>
      </c>
      <c r="G82" s="25"/>
      <c r="H82"/>
      <c r="I82" s="42"/>
      <c r="N82" s="25"/>
    </row>
    <row r="83" spans="1:14" x14ac:dyDescent="0.3">
      <c r="A83" s="125" t="s">
        <v>517</v>
      </c>
      <c r="B83" s="125" t="s">
        <v>424</v>
      </c>
      <c r="C83" s="99">
        <v>0</v>
      </c>
      <c r="D83" s="125"/>
      <c r="E83" s="125"/>
      <c r="F83" s="125"/>
      <c r="G83" s="125"/>
      <c r="H83" s="122"/>
      <c r="I83" s="124"/>
      <c r="J83" s="125"/>
      <c r="K83" s="125"/>
      <c r="L83" s="125"/>
      <c r="M83" s="125"/>
      <c r="N83" s="125"/>
    </row>
    <row r="84" spans="1:14" x14ac:dyDescent="0.3">
      <c r="A84" s="125" t="s">
        <v>518</v>
      </c>
      <c r="B84" s="42" t="s">
        <v>264</v>
      </c>
      <c r="C84" s="99">
        <v>0</v>
      </c>
      <c r="G84" s="25"/>
      <c r="H84"/>
      <c r="I84" s="42"/>
      <c r="N84" s="25"/>
    </row>
    <row r="85" spans="1:14" x14ac:dyDescent="0.3">
      <c r="A85" s="125" t="s">
        <v>519</v>
      </c>
      <c r="B85" s="42" t="s">
        <v>266</v>
      </c>
      <c r="C85" s="99">
        <v>0</v>
      </c>
      <c r="G85" s="25"/>
      <c r="H85"/>
      <c r="I85" s="42"/>
      <c r="N85" s="25"/>
    </row>
    <row r="86" spans="1:14" x14ac:dyDescent="0.3">
      <c r="A86" s="125" t="s">
        <v>520</v>
      </c>
      <c r="B86" s="42" t="s">
        <v>11</v>
      </c>
      <c r="C86" s="99">
        <v>0</v>
      </c>
      <c r="G86" s="25"/>
      <c r="H86"/>
      <c r="I86" s="42"/>
      <c r="N86" s="25"/>
    </row>
    <row r="87" spans="1:14" x14ac:dyDescent="0.3">
      <c r="A87" s="125" t="s">
        <v>521</v>
      </c>
      <c r="B87" s="42" t="s">
        <v>269</v>
      </c>
      <c r="C87" s="99">
        <v>0</v>
      </c>
      <c r="G87" s="25"/>
      <c r="H87"/>
      <c r="I87" s="42"/>
      <c r="N87" s="25"/>
    </row>
    <row r="88" spans="1:14" x14ac:dyDescent="0.3">
      <c r="A88" s="125" t="s">
        <v>522</v>
      </c>
      <c r="B88" s="42" t="s">
        <v>271</v>
      </c>
      <c r="C88" s="99">
        <v>0</v>
      </c>
      <c r="G88" s="25"/>
      <c r="H88"/>
      <c r="I88" s="42"/>
      <c r="N88" s="25"/>
    </row>
    <row r="89" spans="1:14" x14ac:dyDescent="0.3">
      <c r="A89" s="125" t="s">
        <v>523</v>
      </c>
      <c r="B89" s="42" t="s">
        <v>273</v>
      </c>
      <c r="C89" s="99">
        <v>0</v>
      </c>
      <c r="G89" s="25"/>
      <c r="H89"/>
      <c r="I89" s="42"/>
      <c r="N89" s="25"/>
    </row>
    <row r="90" spans="1:14" x14ac:dyDescent="0.3">
      <c r="A90" s="125" t="s">
        <v>524</v>
      </c>
      <c r="B90" s="42" t="s">
        <v>275</v>
      </c>
      <c r="C90" s="99">
        <v>0</v>
      </c>
      <c r="G90" s="25"/>
      <c r="H90"/>
      <c r="I90" s="42"/>
      <c r="N90" s="25"/>
    </row>
    <row r="91" spans="1:14" x14ac:dyDescent="0.3">
      <c r="A91" s="125" t="s">
        <v>525</v>
      </c>
      <c r="B91" s="42" t="s">
        <v>277</v>
      </c>
      <c r="C91" s="99">
        <v>0</v>
      </c>
      <c r="G91" s="25"/>
      <c r="H91"/>
      <c r="I91" s="42"/>
      <c r="N91" s="25"/>
    </row>
    <row r="92" spans="1:14" x14ac:dyDescent="0.3">
      <c r="A92" s="125" t="s">
        <v>526</v>
      </c>
      <c r="B92" s="42" t="s">
        <v>90</v>
      </c>
      <c r="C92" s="99">
        <v>0</v>
      </c>
      <c r="G92" s="25"/>
      <c r="H92"/>
      <c r="I92" s="42"/>
      <c r="N92" s="25"/>
    </row>
    <row r="93" spans="1:14" hidden="1" outlineLevel="1" x14ac:dyDescent="0.3">
      <c r="A93" s="25" t="s">
        <v>527</v>
      </c>
      <c r="B93" s="54" t="s">
        <v>94</v>
      </c>
      <c r="C93" s="99"/>
      <c r="G93" s="25"/>
      <c r="H93"/>
      <c r="I93" s="42"/>
      <c r="N93" s="25"/>
    </row>
    <row r="94" spans="1:14" hidden="1" outlineLevel="1" x14ac:dyDescent="0.3">
      <c r="A94" s="25" t="s">
        <v>528</v>
      </c>
      <c r="B94" s="54" t="s">
        <v>94</v>
      </c>
      <c r="C94" s="99"/>
      <c r="G94" s="25"/>
      <c r="H94"/>
      <c r="I94" s="42"/>
      <c r="N94" s="25"/>
    </row>
    <row r="95" spans="1:14" hidden="1" outlineLevel="1" x14ac:dyDescent="0.3">
      <c r="A95" s="25" t="s">
        <v>529</v>
      </c>
      <c r="B95" s="54" t="s">
        <v>94</v>
      </c>
      <c r="C95" s="99"/>
      <c r="G95" s="25"/>
      <c r="H95"/>
      <c r="I95" s="42"/>
      <c r="N95" s="25"/>
    </row>
    <row r="96" spans="1:14" hidden="1" outlineLevel="1" x14ac:dyDescent="0.3">
      <c r="A96" s="25" t="s">
        <v>530</v>
      </c>
      <c r="B96" s="54" t="s">
        <v>94</v>
      </c>
      <c r="C96" s="99"/>
      <c r="G96" s="25"/>
      <c r="H96"/>
      <c r="I96" s="42"/>
      <c r="N96" s="25"/>
    </row>
    <row r="97" spans="1:14" hidden="1" outlineLevel="1" x14ac:dyDescent="0.3">
      <c r="A97" s="25" t="s">
        <v>531</v>
      </c>
      <c r="B97" s="54" t="s">
        <v>94</v>
      </c>
      <c r="C97" s="99"/>
      <c r="G97" s="25"/>
      <c r="H97"/>
      <c r="I97" s="42"/>
      <c r="N97" s="25"/>
    </row>
    <row r="98" spans="1:14" hidden="1" outlineLevel="1" x14ac:dyDescent="0.3">
      <c r="A98" s="25" t="s">
        <v>532</v>
      </c>
      <c r="B98" s="54" t="s">
        <v>94</v>
      </c>
      <c r="C98" s="99"/>
      <c r="G98" s="25"/>
      <c r="H98"/>
      <c r="I98" s="42"/>
      <c r="N98" s="25"/>
    </row>
    <row r="99" spans="1:14" hidden="1" outlineLevel="1" x14ac:dyDescent="0.3">
      <c r="A99" s="25" t="s">
        <v>533</v>
      </c>
      <c r="B99" s="54" t="s">
        <v>94</v>
      </c>
      <c r="C99" s="99"/>
      <c r="G99" s="25"/>
      <c r="H99"/>
      <c r="I99" s="42"/>
      <c r="N99" s="25"/>
    </row>
    <row r="100" spans="1:14" hidden="1" outlineLevel="1" x14ac:dyDescent="0.3">
      <c r="A100" s="25" t="s">
        <v>534</v>
      </c>
      <c r="B100" s="54" t="s">
        <v>94</v>
      </c>
      <c r="C100" s="99"/>
      <c r="G100" s="25"/>
      <c r="H100"/>
      <c r="I100" s="42"/>
      <c r="N100" s="25"/>
    </row>
    <row r="101" spans="1:14" hidden="1" outlineLevel="1" x14ac:dyDescent="0.3">
      <c r="A101" s="25" t="s">
        <v>535</v>
      </c>
      <c r="B101" s="54" t="s">
        <v>94</v>
      </c>
      <c r="C101" s="99"/>
      <c r="G101" s="25"/>
      <c r="H101"/>
      <c r="I101" s="42"/>
      <c r="N101" s="25"/>
    </row>
    <row r="102" spans="1:14" hidden="1" outlineLevel="1" x14ac:dyDescent="0.3">
      <c r="A102" s="25" t="s">
        <v>536</v>
      </c>
      <c r="B102" s="54" t="s">
        <v>94</v>
      </c>
      <c r="C102" s="99"/>
      <c r="G102" s="25"/>
      <c r="H102"/>
      <c r="I102" s="42"/>
      <c r="N102" s="25"/>
    </row>
    <row r="103" spans="1:14" ht="15" customHeight="1" collapsed="1" x14ac:dyDescent="0.3">
      <c r="A103" s="44"/>
      <c r="B103" s="109" t="s">
        <v>972</v>
      </c>
      <c r="C103" s="100" t="s">
        <v>451</v>
      </c>
      <c r="D103" s="44"/>
      <c r="E103" s="46"/>
      <c r="F103" s="44"/>
      <c r="G103" s="47"/>
      <c r="H103"/>
      <c r="I103" s="71"/>
      <c r="J103" s="39"/>
      <c r="K103" s="39"/>
      <c r="L103" s="31"/>
      <c r="M103" s="39"/>
      <c r="N103" s="58"/>
    </row>
    <row r="104" spans="1:14" x14ac:dyDescent="0.3">
      <c r="A104" s="25" t="s">
        <v>537</v>
      </c>
      <c r="B104" s="129" t="s">
        <v>1172</v>
      </c>
      <c r="C104" s="134">
        <v>0.17244999999999999</v>
      </c>
      <c r="G104" s="25"/>
      <c r="H104"/>
      <c r="I104" s="42"/>
      <c r="N104" s="25"/>
    </row>
    <row r="105" spans="1:14" x14ac:dyDescent="0.3">
      <c r="A105" s="25" t="s">
        <v>538</v>
      </c>
      <c r="B105" s="129" t="s">
        <v>1173</v>
      </c>
      <c r="C105" s="134">
        <v>0.12947</v>
      </c>
      <c r="G105" s="25"/>
      <c r="H105"/>
      <c r="I105" s="42"/>
      <c r="N105" s="25"/>
    </row>
    <row r="106" spans="1:14" x14ac:dyDescent="0.3">
      <c r="A106" s="25" t="s">
        <v>539</v>
      </c>
      <c r="B106" s="129" t="s">
        <v>1174</v>
      </c>
      <c r="C106" s="134">
        <v>0.11700000000000001</v>
      </c>
      <c r="G106" s="25"/>
      <c r="H106"/>
      <c r="I106" s="42"/>
      <c r="N106" s="25"/>
    </row>
    <row r="107" spans="1:14" x14ac:dyDescent="0.3">
      <c r="A107" s="25" t="s">
        <v>540</v>
      </c>
      <c r="B107" s="129" t="s">
        <v>1175</v>
      </c>
      <c r="C107" s="134">
        <v>9.851E-2</v>
      </c>
      <c r="G107" s="25"/>
      <c r="H107"/>
      <c r="I107" s="42"/>
      <c r="N107" s="25"/>
    </row>
    <row r="108" spans="1:14" x14ac:dyDescent="0.3">
      <c r="A108" s="25" t="s">
        <v>541</v>
      </c>
      <c r="B108" s="129" t="s">
        <v>1176</v>
      </c>
      <c r="C108" s="134">
        <v>9.7769999999999996E-2</v>
      </c>
      <c r="G108" s="25"/>
      <c r="H108"/>
      <c r="I108" s="42"/>
      <c r="N108" s="25"/>
    </row>
    <row r="109" spans="1:14" x14ac:dyDescent="0.3">
      <c r="A109" s="25" t="s">
        <v>542</v>
      </c>
      <c r="B109" s="129" t="s">
        <v>1177</v>
      </c>
      <c r="C109" s="134">
        <v>8.3119999999999999E-2</v>
      </c>
      <c r="G109" s="25"/>
      <c r="H109"/>
      <c r="I109" s="42"/>
      <c r="N109" s="25"/>
    </row>
    <row r="110" spans="1:14" x14ac:dyDescent="0.3">
      <c r="A110" s="25" t="s">
        <v>543</v>
      </c>
      <c r="B110" s="129" t="s">
        <v>1178</v>
      </c>
      <c r="C110" s="134">
        <v>7.8460000000000002E-2</v>
      </c>
      <c r="G110" s="25"/>
      <c r="H110"/>
      <c r="I110" s="42"/>
      <c r="N110" s="25"/>
    </row>
    <row r="111" spans="1:14" x14ac:dyDescent="0.3">
      <c r="A111" s="25" t="s">
        <v>544</v>
      </c>
      <c r="B111" s="129" t="s">
        <v>1179</v>
      </c>
      <c r="C111" s="134">
        <v>5.9819999999999998E-2</v>
      </c>
      <c r="G111" s="25"/>
      <c r="H111"/>
      <c r="I111" s="42"/>
      <c r="N111" s="25"/>
    </row>
    <row r="112" spans="1:14" x14ac:dyDescent="0.3">
      <c r="A112" s="25" t="s">
        <v>545</v>
      </c>
      <c r="B112" s="129" t="s">
        <v>1180</v>
      </c>
      <c r="C112" s="134">
        <v>5.722E-2</v>
      </c>
      <c r="G112" s="25"/>
      <c r="H112"/>
      <c r="I112" s="42"/>
      <c r="N112" s="25"/>
    </row>
    <row r="113" spans="1:14" x14ac:dyDescent="0.3">
      <c r="A113" s="25" t="s">
        <v>546</v>
      </c>
      <c r="B113" s="129" t="s">
        <v>1181</v>
      </c>
      <c r="C113" s="134">
        <v>3.4979999999999997E-2</v>
      </c>
      <c r="G113" s="25"/>
      <c r="H113"/>
      <c r="I113" s="42"/>
      <c r="N113" s="25"/>
    </row>
    <row r="114" spans="1:14" x14ac:dyDescent="0.3">
      <c r="A114" s="25" t="s">
        <v>547</v>
      </c>
      <c r="B114" s="129" t="s">
        <v>1182</v>
      </c>
      <c r="C114" s="134">
        <v>2.7459999999999998E-2</v>
      </c>
      <c r="G114" s="25"/>
      <c r="H114"/>
      <c r="I114" s="42"/>
      <c r="N114" s="25"/>
    </row>
    <row r="115" spans="1:14" x14ac:dyDescent="0.3">
      <c r="A115" s="25" t="s">
        <v>548</v>
      </c>
      <c r="B115" s="129" t="s">
        <v>1183</v>
      </c>
      <c r="C115" s="134">
        <v>2.5770000000000001E-2</v>
      </c>
      <c r="G115" s="25"/>
      <c r="H115"/>
      <c r="I115" s="42"/>
      <c r="N115" s="25"/>
    </row>
    <row r="116" spans="1:14" x14ac:dyDescent="0.3">
      <c r="A116" s="25" t="s">
        <v>549</v>
      </c>
      <c r="B116" s="129" t="s">
        <v>1184</v>
      </c>
      <c r="C116" s="134">
        <v>1.7979999999999999E-2</v>
      </c>
      <c r="G116" s="25"/>
      <c r="H116"/>
      <c r="I116" s="42"/>
      <c r="N116" s="25"/>
    </row>
    <row r="117" spans="1:14" x14ac:dyDescent="0.3">
      <c r="A117" s="25" t="s">
        <v>550</v>
      </c>
      <c r="B117" s="42"/>
      <c r="C117" s="99"/>
      <c r="G117" s="25"/>
      <c r="H117"/>
      <c r="I117" s="42"/>
      <c r="N117" s="25"/>
    </row>
    <row r="118" spans="1:14" x14ac:dyDescent="0.3">
      <c r="A118" s="25" t="s">
        <v>551</v>
      </c>
      <c r="B118" s="42"/>
      <c r="C118" s="99"/>
      <c r="G118" s="25"/>
      <c r="H118"/>
      <c r="I118" s="42"/>
      <c r="N118" s="25"/>
    </row>
    <row r="119" spans="1:14" x14ac:dyDescent="0.3">
      <c r="A119" s="25" t="s">
        <v>552</v>
      </c>
      <c r="B119" s="42"/>
      <c r="C119" s="99"/>
      <c r="G119" s="25"/>
      <c r="H119"/>
      <c r="I119" s="42"/>
      <c r="N119" s="25"/>
    </row>
    <row r="120" spans="1:14" x14ac:dyDescent="0.3">
      <c r="A120" s="25" t="s">
        <v>553</v>
      </c>
      <c r="B120" s="42"/>
      <c r="C120" s="99"/>
      <c r="G120" s="25"/>
      <c r="H120"/>
      <c r="I120" s="42"/>
      <c r="N120" s="25"/>
    </row>
    <row r="121" spans="1:14" x14ac:dyDescent="0.3">
      <c r="A121" s="25" t="s">
        <v>554</v>
      </c>
      <c r="B121" s="42"/>
      <c r="C121" s="99"/>
      <c r="G121" s="25"/>
      <c r="H121"/>
      <c r="I121" s="42"/>
      <c r="N121" s="25"/>
    </row>
    <row r="122" spans="1:14" x14ac:dyDescent="0.3">
      <c r="A122" s="25" t="s">
        <v>555</v>
      </c>
      <c r="B122" s="42"/>
      <c r="C122" s="99"/>
      <c r="G122" s="25"/>
      <c r="H122"/>
      <c r="I122" s="42"/>
      <c r="N122" s="25"/>
    </row>
    <row r="123" spans="1:14" x14ac:dyDescent="0.3">
      <c r="A123" s="25" t="s">
        <v>556</v>
      </c>
      <c r="B123" s="42"/>
      <c r="C123" s="99"/>
      <c r="G123" s="25"/>
      <c r="H123"/>
      <c r="I123" s="42"/>
      <c r="N123" s="25"/>
    </row>
    <row r="124" spans="1:14" x14ac:dyDescent="0.3">
      <c r="A124" s="25" t="s">
        <v>557</v>
      </c>
      <c r="B124" s="42"/>
      <c r="C124" s="99"/>
      <c r="G124" s="25"/>
      <c r="H124"/>
      <c r="I124" s="42"/>
      <c r="N124" s="25"/>
    </row>
    <row r="125" spans="1:14" x14ac:dyDescent="0.3">
      <c r="A125" s="25" t="s">
        <v>558</v>
      </c>
      <c r="B125" s="42"/>
      <c r="C125" s="99"/>
      <c r="G125" s="25"/>
      <c r="H125"/>
      <c r="I125" s="42"/>
      <c r="N125" s="25"/>
    </row>
    <row r="126" spans="1:14" x14ac:dyDescent="0.3">
      <c r="A126" s="25" t="s">
        <v>559</v>
      </c>
      <c r="B126" s="42"/>
      <c r="C126" s="99"/>
      <c r="G126" s="25"/>
      <c r="H126"/>
      <c r="I126" s="42"/>
      <c r="N126" s="25"/>
    </row>
    <row r="127" spans="1:14" x14ac:dyDescent="0.3">
      <c r="A127" s="25" t="s">
        <v>560</v>
      </c>
      <c r="B127" s="42"/>
      <c r="C127" s="99"/>
      <c r="G127" s="25"/>
      <c r="H127"/>
      <c r="I127" s="42"/>
      <c r="N127" s="25"/>
    </row>
    <row r="128" spans="1:14" x14ac:dyDescent="0.3">
      <c r="A128" s="25" t="s">
        <v>561</v>
      </c>
      <c r="B128" s="42"/>
      <c r="G128" s="25"/>
      <c r="H128"/>
      <c r="I128" s="42"/>
      <c r="N128" s="25"/>
    </row>
    <row r="129" spans="1:14" x14ac:dyDescent="0.3">
      <c r="A129" s="44"/>
      <c r="B129" s="45" t="s">
        <v>427</v>
      </c>
      <c r="C129" s="44" t="s">
        <v>451</v>
      </c>
      <c r="D129" s="44"/>
      <c r="E129" s="44"/>
      <c r="F129" s="47"/>
      <c r="G129" s="47"/>
      <c r="H129"/>
      <c r="I129" s="71"/>
      <c r="J129" s="39"/>
      <c r="K129" s="39"/>
      <c r="L129" s="39"/>
      <c r="M129" s="58"/>
      <c r="N129" s="58"/>
    </row>
    <row r="130" spans="1:14" x14ac:dyDescent="0.3">
      <c r="A130" s="25" t="s">
        <v>562</v>
      </c>
      <c r="B130" s="25" t="s">
        <v>428</v>
      </c>
      <c r="C130" s="134">
        <v>0.11551</v>
      </c>
      <c r="D130"/>
      <c r="E130"/>
      <c r="F130"/>
      <c r="G130"/>
      <c r="H130"/>
      <c r="K130" s="67"/>
      <c r="L130" s="67"/>
      <c r="M130" s="67"/>
      <c r="N130" s="67"/>
    </row>
    <row r="131" spans="1:14" x14ac:dyDescent="0.3">
      <c r="A131" s="25" t="s">
        <v>563</v>
      </c>
      <c r="B131" s="25" t="s">
        <v>429</v>
      </c>
      <c r="C131" s="134">
        <v>0.88449</v>
      </c>
      <c r="D131"/>
      <c r="E131"/>
      <c r="F131"/>
      <c r="G131"/>
      <c r="H131"/>
      <c r="K131" s="67"/>
      <c r="L131" s="67"/>
      <c r="M131" s="67"/>
      <c r="N131" s="67"/>
    </row>
    <row r="132" spans="1:14" x14ac:dyDescent="0.3">
      <c r="A132" s="25" t="s">
        <v>564</v>
      </c>
      <c r="B132" s="25" t="s">
        <v>90</v>
      </c>
      <c r="C132" s="134">
        <v>0</v>
      </c>
      <c r="D132"/>
      <c r="E132"/>
      <c r="F132"/>
      <c r="G132"/>
      <c r="H132"/>
      <c r="K132" s="67"/>
      <c r="L132" s="67"/>
      <c r="M132" s="67"/>
      <c r="N132" s="67"/>
    </row>
    <row r="133" spans="1:14" hidden="1" outlineLevel="1" x14ac:dyDescent="0.3">
      <c r="A133" s="25" t="s">
        <v>565</v>
      </c>
      <c r="C133" s="99"/>
      <c r="D133"/>
      <c r="E133"/>
      <c r="F133"/>
      <c r="G133"/>
      <c r="H133"/>
      <c r="K133" s="67"/>
      <c r="L133" s="67"/>
      <c r="M133" s="67"/>
      <c r="N133" s="67"/>
    </row>
    <row r="134" spans="1:14" hidden="1" outlineLevel="1" x14ac:dyDescent="0.3">
      <c r="A134" s="25" t="s">
        <v>566</v>
      </c>
      <c r="C134" s="99"/>
      <c r="D134"/>
      <c r="E134"/>
      <c r="F134"/>
      <c r="G134"/>
      <c r="H134"/>
      <c r="K134" s="67"/>
      <c r="L134" s="67"/>
      <c r="M134" s="67"/>
      <c r="N134" s="67"/>
    </row>
    <row r="135" spans="1:14" hidden="1" outlineLevel="1" x14ac:dyDescent="0.3">
      <c r="A135" s="25" t="s">
        <v>567</v>
      </c>
      <c r="C135" s="99"/>
      <c r="D135"/>
      <c r="E135"/>
      <c r="F135"/>
      <c r="G135"/>
      <c r="H135"/>
      <c r="K135" s="67"/>
      <c r="L135" s="67"/>
      <c r="M135" s="67"/>
      <c r="N135" s="67"/>
    </row>
    <row r="136" spans="1:14" hidden="1" outlineLevel="1" x14ac:dyDescent="0.3">
      <c r="A136" s="25" t="s">
        <v>568</v>
      </c>
      <c r="C136" s="99"/>
      <c r="D136"/>
      <c r="E136"/>
      <c r="F136"/>
      <c r="G136"/>
      <c r="H136"/>
      <c r="K136" s="67"/>
      <c r="L136" s="67"/>
      <c r="M136" s="67"/>
      <c r="N136" s="67"/>
    </row>
    <row r="137" spans="1:14" collapsed="1" x14ac:dyDescent="0.3">
      <c r="A137" s="44"/>
      <c r="B137" s="45" t="s">
        <v>430</v>
      </c>
      <c r="C137" s="44" t="s">
        <v>451</v>
      </c>
      <c r="D137" s="44"/>
      <c r="E137" s="44"/>
      <c r="F137" s="47"/>
      <c r="G137" s="47"/>
      <c r="H137"/>
      <c r="I137" s="71"/>
      <c r="J137" s="39"/>
      <c r="K137" s="39"/>
      <c r="L137" s="39"/>
      <c r="M137" s="58"/>
      <c r="N137" s="58"/>
    </row>
    <row r="138" spans="1:14" x14ac:dyDescent="0.3">
      <c r="A138" s="25" t="s">
        <v>569</v>
      </c>
      <c r="B138" s="25" t="s">
        <v>431</v>
      </c>
      <c r="C138" s="266">
        <v>1.26945311E-2</v>
      </c>
      <c r="D138" s="73"/>
      <c r="E138" s="73"/>
      <c r="F138" s="62"/>
      <c r="G138" s="50"/>
      <c r="H138"/>
      <c r="K138" s="73"/>
      <c r="L138" s="73"/>
      <c r="M138" s="62"/>
      <c r="N138" s="50"/>
    </row>
    <row r="139" spans="1:14" x14ac:dyDescent="0.3">
      <c r="A139" s="25" t="s">
        <v>570</v>
      </c>
      <c r="B139" s="25" t="s">
        <v>432</v>
      </c>
      <c r="C139" s="266">
        <v>0.22910349990000001</v>
      </c>
      <c r="D139" s="73"/>
      <c r="E139" s="73"/>
      <c r="F139" s="62"/>
      <c r="G139" s="50"/>
      <c r="H139"/>
      <c r="K139" s="73"/>
      <c r="L139" s="73"/>
      <c r="M139" s="62"/>
      <c r="N139" s="50"/>
    </row>
    <row r="140" spans="1:14" x14ac:dyDescent="0.3">
      <c r="A140" s="25" t="s">
        <v>571</v>
      </c>
      <c r="B140" s="25" t="s">
        <v>90</v>
      </c>
      <c r="C140" s="266">
        <v>0.75820196890000002</v>
      </c>
      <c r="D140" s="73"/>
      <c r="E140" s="73"/>
      <c r="F140" s="62"/>
      <c r="G140" s="50"/>
      <c r="H140"/>
      <c r="K140" s="73"/>
      <c r="L140" s="73"/>
      <c r="M140" s="62"/>
      <c r="N140" s="50"/>
    </row>
    <row r="141" spans="1:14" hidden="1" outlineLevel="1" x14ac:dyDescent="0.3">
      <c r="A141" s="25" t="s">
        <v>572</v>
      </c>
      <c r="C141" s="99"/>
      <c r="D141" s="73"/>
      <c r="E141" s="73"/>
      <c r="F141" s="62"/>
      <c r="G141" s="50"/>
      <c r="H141"/>
      <c r="K141" s="73"/>
      <c r="L141" s="73"/>
      <c r="M141" s="62"/>
      <c r="N141" s="50"/>
    </row>
    <row r="142" spans="1:14" hidden="1" outlineLevel="1" x14ac:dyDescent="0.3">
      <c r="A142" s="25" t="s">
        <v>573</v>
      </c>
      <c r="C142" s="99"/>
      <c r="D142" s="73"/>
      <c r="E142" s="73"/>
      <c r="F142" s="62"/>
      <c r="G142" s="50"/>
      <c r="H142"/>
      <c r="K142" s="73"/>
      <c r="L142" s="73"/>
      <c r="M142" s="62"/>
      <c r="N142" s="50"/>
    </row>
    <row r="143" spans="1:14" hidden="1" outlineLevel="1" x14ac:dyDescent="0.3">
      <c r="A143" s="25" t="s">
        <v>574</v>
      </c>
      <c r="C143" s="99"/>
      <c r="D143" s="73"/>
      <c r="E143" s="73"/>
      <c r="F143" s="62"/>
      <c r="G143" s="50"/>
      <c r="H143"/>
      <c r="K143" s="73"/>
      <c r="L143" s="73"/>
      <c r="M143" s="62"/>
      <c r="N143" s="50"/>
    </row>
    <row r="144" spans="1:14" hidden="1" outlineLevel="1" x14ac:dyDescent="0.3">
      <c r="A144" s="25" t="s">
        <v>575</v>
      </c>
      <c r="C144" s="99"/>
      <c r="D144" s="73"/>
      <c r="E144" s="73"/>
      <c r="F144" s="62"/>
      <c r="G144" s="50"/>
      <c r="H144"/>
      <c r="K144" s="73"/>
      <c r="L144" s="73"/>
      <c r="M144" s="62"/>
      <c r="N144" s="50"/>
    </row>
    <row r="145" spans="1:14" hidden="1" outlineLevel="1" x14ac:dyDescent="0.3">
      <c r="A145" s="25" t="s">
        <v>576</v>
      </c>
      <c r="C145" s="99"/>
      <c r="D145" s="73"/>
      <c r="E145" s="73"/>
      <c r="F145" s="62"/>
      <c r="G145" s="50"/>
      <c r="H145"/>
      <c r="K145" s="73"/>
      <c r="L145" s="73"/>
      <c r="M145" s="62"/>
      <c r="N145" s="50"/>
    </row>
    <row r="146" spans="1:14" hidden="1" outlineLevel="1" x14ac:dyDescent="0.3">
      <c r="A146" s="25" t="s">
        <v>577</v>
      </c>
      <c r="C146" s="99"/>
      <c r="D146" s="73"/>
      <c r="E146" s="73"/>
      <c r="F146" s="62"/>
      <c r="G146" s="50"/>
      <c r="H146"/>
      <c r="K146" s="73"/>
      <c r="L146" s="73"/>
      <c r="M146" s="62"/>
      <c r="N146" s="50"/>
    </row>
    <row r="147" spans="1:14" collapsed="1" x14ac:dyDescent="0.3">
      <c r="A147" s="44"/>
      <c r="B147" s="45" t="s">
        <v>578</v>
      </c>
      <c r="C147" s="44" t="s">
        <v>60</v>
      </c>
      <c r="D147" s="44"/>
      <c r="E147" s="44"/>
      <c r="F147" s="44" t="s">
        <v>451</v>
      </c>
      <c r="G147" s="47"/>
      <c r="H147"/>
      <c r="I147" s="71"/>
      <c r="J147" s="39"/>
      <c r="K147" s="39"/>
      <c r="L147" s="39"/>
      <c r="M147" s="39"/>
      <c r="N147" s="58"/>
    </row>
    <row r="148" spans="1:14" x14ac:dyDescent="0.3">
      <c r="A148" s="25" t="s">
        <v>579</v>
      </c>
      <c r="B148" s="42" t="s">
        <v>580</v>
      </c>
      <c r="C148" s="263">
        <v>0</v>
      </c>
      <c r="D148" s="73"/>
      <c r="E148" s="73"/>
      <c r="F148" s="110">
        <f>IF($C$152=0,"",IF(C148="[for completion]","",C148/$C$152))</f>
        <v>0</v>
      </c>
      <c r="G148" s="50"/>
      <c r="H148"/>
      <c r="I148" s="42"/>
      <c r="K148" s="73"/>
      <c r="L148" s="73"/>
      <c r="M148" s="51"/>
      <c r="N148" s="50"/>
    </row>
    <row r="149" spans="1:14" x14ac:dyDescent="0.3">
      <c r="A149" s="25" t="s">
        <v>581</v>
      </c>
      <c r="B149" s="42" t="s">
        <v>582</v>
      </c>
      <c r="C149" s="263">
        <v>79.132021800000004</v>
      </c>
      <c r="D149" s="73"/>
      <c r="E149" s="73"/>
      <c r="F149" s="110">
        <f>IF($C$152=0,"",IF(C149="[for completion]","",C149/$C$152))</f>
        <v>0.10045439142024144</v>
      </c>
      <c r="G149" s="50"/>
      <c r="H149"/>
      <c r="I149" s="42"/>
      <c r="K149" s="73"/>
      <c r="L149" s="73"/>
      <c r="M149" s="51"/>
      <c r="N149" s="50"/>
    </row>
    <row r="150" spans="1:14" x14ac:dyDescent="0.3">
      <c r="A150" s="25" t="s">
        <v>583</v>
      </c>
      <c r="B150" s="42" t="s">
        <v>584</v>
      </c>
      <c r="C150" s="263">
        <v>636.19681962000004</v>
      </c>
      <c r="D150" s="73"/>
      <c r="E150" s="73"/>
      <c r="F150" s="110">
        <f>IF($C$152=0,"",IF(C150="[for completion]","",C150/$C$152))</f>
        <v>0.80762203321361647</v>
      </c>
      <c r="G150" s="50"/>
      <c r="H150"/>
      <c r="I150" s="42"/>
      <c r="K150" s="73"/>
      <c r="L150" s="73"/>
      <c r="M150" s="51"/>
      <c r="N150" s="50"/>
    </row>
    <row r="151" spans="1:14" ht="15" customHeight="1" x14ac:dyDescent="0.3">
      <c r="A151" s="25" t="s">
        <v>585</v>
      </c>
      <c r="B151" s="42" t="s">
        <v>586</v>
      </c>
      <c r="C151" s="263">
        <v>72.411950010000012</v>
      </c>
      <c r="D151" s="73"/>
      <c r="E151" s="73"/>
      <c r="F151" s="110">
        <f>IF($C$152=0,"",IF(C151="[for completion]","",C151/$C$152))</f>
        <v>9.1923575366142068E-2</v>
      </c>
      <c r="G151" s="50"/>
      <c r="H151"/>
      <c r="I151" s="42"/>
      <c r="K151" s="73"/>
      <c r="L151" s="73"/>
      <c r="M151" s="51"/>
      <c r="N151" s="50"/>
    </row>
    <row r="152" spans="1:14" ht="15" customHeight="1" x14ac:dyDescent="0.3">
      <c r="A152" s="25" t="s">
        <v>587</v>
      </c>
      <c r="B152" s="52" t="s">
        <v>92</v>
      </c>
      <c r="C152" s="105">
        <f>SUM(C148:C151)</f>
        <v>787.74079143000006</v>
      </c>
      <c r="D152" s="73"/>
      <c r="E152" s="73"/>
      <c r="F152" s="99">
        <f>SUM(F148:F151)</f>
        <v>1</v>
      </c>
      <c r="G152" s="50"/>
      <c r="H152"/>
      <c r="I152" s="42"/>
      <c r="K152" s="73"/>
      <c r="L152" s="73"/>
      <c r="M152" s="51"/>
      <c r="N152" s="50"/>
    </row>
    <row r="153" spans="1:14" ht="15" hidden="1" customHeight="1" outlineLevel="1" x14ac:dyDescent="0.3">
      <c r="A153" s="25" t="s">
        <v>588</v>
      </c>
      <c r="B153" s="54" t="s">
        <v>589</v>
      </c>
      <c r="D153" s="73"/>
      <c r="E153" s="73"/>
      <c r="F153" s="110">
        <f>IF($C$152=0,"",IF(C153="[for completion]","",C153/$C$152))</f>
        <v>0</v>
      </c>
      <c r="G153" s="50"/>
      <c r="H153"/>
      <c r="I153" s="42"/>
      <c r="K153" s="73"/>
      <c r="L153" s="73"/>
      <c r="M153" s="51"/>
      <c r="N153" s="50"/>
    </row>
    <row r="154" spans="1:14" ht="15" hidden="1" customHeight="1" outlineLevel="1" x14ac:dyDescent="0.3">
      <c r="A154" s="25" t="s">
        <v>590</v>
      </c>
      <c r="B154" s="54" t="s">
        <v>591</v>
      </c>
      <c r="D154" s="73"/>
      <c r="E154" s="73"/>
      <c r="F154" s="110">
        <f t="shared" ref="F154:F159" si="2">IF($C$152=0,"",IF(C154="[for completion]","",C154/$C$152))</f>
        <v>0</v>
      </c>
      <c r="G154" s="50"/>
      <c r="H154"/>
      <c r="I154" s="42"/>
      <c r="K154" s="73"/>
      <c r="L154" s="73"/>
      <c r="M154" s="51"/>
      <c r="N154" s="50"/>
    </row>
    <row r="155" spans="1:14" ht="15" hidden="1" customHeight="1" outlineLevel="1" x14ac:dyDescent="0.3">
      <c r="A155" s="25" t="s">
        <v>592</v>
      </c>
      <c r="B155" s="54" t="s">
        <v>593</v>
      </c>
      <c r="D155" s="73"/>
      <c r="E155" s="73"/>
      <c r="F155" s="110">
        <f t="shared" si="2"/>
        <v>0</v>
      </c>
      <c r="G155" s="50"/>
      <c r="H155"/>
      <c r="I155" s="42"/>
      <c r="K155" s="73"/>
      <c r="L155" s="73"/>
      <c r="M155" s="51"/>
      <c r="N155" s="50"/>
    </row>
    <row r="156" spans="1:14" ht="15" hidden="1" customHeight="1" outlineLevel="1" x14ac:dyDescent="0.3">
      <c r="A156" s="25" t="s">
        <v>594</v>
      </c>
      <c r="B156" s="54" t="s">
        <v>595</v>
      </c>
      <c r="D156" s="73"/>
      <c r="E156" s="73"/>
      <c r="F156" s="110">
        <f t="shared" si="2"/>
        <v>0</v>
      </c>
      <c r="G156" s="50"/>
      <c r="H156"/>
      <c r="I156" s="42"/>
      <c r="K156" s="73"/>
      <c r="L156" s="73"/>
      <c r="M156" s="51"/>
      <c r="N156" s="50"/>
    </row>
    <row r="157" spans="1:14" ht="15" hidden="1" customHeight="1" outlineLevel="1" x14ac:dyDescent="0.3">
      <c r="A157" s="25" t="s">
        <v>596</v>
      </c>
      <c r="B157" s="54" t="s">
        <v>597</v>
      </c>
      <c r="D157" s="73"/>
      <c r="E157" s="73"/>
      <c r="F157" s="110">
        <f t="shared" si="2"/>
        <v>0</v>
      </c>
      <c r="G157" s="50"/>
      <c r="H157"/>
      <c r="I157" s="42"/>
      <c r="K157" s="73"/>
      <c r="L157" s="73"/>
      <c r="M157" s="51"/>
      <c r="N157" s="50"/>
    </row>
    <row r="158" spans="1:14" ht="15" hidden="1" customHeight="1" outlineLevel="1" x14ac:dyDescent="0.3">
      <c r="A158" s="25" t="s">
        <v>598</v>
      </c>
      <c r="B158" s="54" t="s">
        <v>599</v>
      </c>
      <c r="D158" s="73"/>
      <c r="E158" s="73"/>
      <c r="F158" s="110">
        <f t="shared" si="2"/>
        <v>0</v>
      </c>
      <c r="G158" s="50"/>
      <c r="H158"/>
      <c r="I158" s="42"/>
      <c r="K158" s="73"/>
      <c r="L158" s="73"/>
      <c r="M158" s="51"/>
      <c r="N158" s="50"/>
    </row>
    <row r="159" spans="1:14" ht="15" hidden="1" customHeight="1" outlineLevel="1" x14ac:dyDescent="0.3">
      <c r="A159" s="25" t="s">
        <v>600</v>
      </c>
      <c r="B159" s="54" t="s">
        <v>601</v>
      </c>
      <c r="D159" s="73"/>
      <c r="E159" s="73"/>
      <c r="F159" s="110">
        <f t="shared" si="2"/>
        <v>0</v>
      </c>
      <c r="G159" s="50"/>
      <c r="H159"/>
      <c r="I159" s="42"/>
      <c r="K159" s="73"/>
      <c r="L159" s="73"/>
      <c r="M159" s="51"/>
      <c r="N159" s="50"/>
    </row>
    <row r="160" spans="1:14" ht="15" hidden="1" customHeight="1" outlineLevel="1" x14ac:dyDescent="0.3">
      <c r="A160" s="25" t="s">
        <v>602</v>
      </c>
      <c r="B160" s="54"/>
      <c r="D160" s="73"/>
      <c r="E160" s="73"/>
      <c r="F160" s="51"/>
      <c r="G160" s="50"/>
      <c r="H160"/>
      <c r="I160" s="42"/>
      <c r="K160" s="73"/>
      <c r="L160" s="73"/>
      <c r="M160" s="51"/>
      <c r="N160" s="50"/>
    </row>
    <row r="161" spans="1:14" ht="15" hidden="1" customHeight="1" outlineLevel="1" x14ac:dyDescent="0.3">
      <c r="A161" s="25" t="s">
        <v>603</v>
      </c>
      <c r="B161" s="54"/>
      <c r="D161" s="73"/>
      <c r="E161" s="73"/>
      <c r="F161" s="51"/>
      <c r="G161" s="50"/>
      <c r="H161"/>
      <c r="I161" s="42"/>
      <c r="K161" s="73"/>
      <c r="L161" s="73"/>
      <c r="M161" s="51"/>
      <c r="N161" s="50"/>
    </row>
    <row r="162" spans="1:14" ht="15" hidden="1" customHeight="1" outlineLevel="1" x14ac:dyDescent="0.3">
      <c r="A162" s="25" t="s">
        <v>604</v>
      </c>
      <c r="B162" s="54"/>
      <c r="D162" s="73"/>
      <c r="E162" s="73"/>
      <c r="F162" s="51"/>
      <c r="G162" s="50"/>
      <c r="H162"/>
      <c r="I162" s="42"/>
      <c r="K162" s="73"/>
      <c r="L162" s="73"/>
      <c r="M162" s="51"/>
      <c r="N162" s="50"/>
    </row>
    <row r="163" spans="1:14" ht="15" hidden="1" customHeight="1" outlineLevel="1" x14ac:dyDescent="0.3">
      <c r="A163" s="25" t="s">
        <v>605</v>
      </c>
      <c r="B163" s="54"/>
      <c r="D163" s="73"/>
      <c r="E163" s="73"/>
      <c r="F163" s="51"/>
      <c r="G163" s="50"/>
      <c r="H163"/>
      <c r="I163" s="42"/>
      <c r="K163" s="73"/>
      <c r="L163" s="73"/>
      <c r="M163" s="51"/>
      <c r="N163" s="50"/>
    </row>
    <row r="164" spans="1:14" ht="15" hidden="1" customHeight="1" outlineLevel="1" x14ac:dyDescent="0.3">
      <c r="A164" s="25" t="s">
        <v>606</v>
      </c>
      <c r="B164" s="42"/>
      <c r="D164" s="73"/>
      <c r="E164" s="73"/>
      <c r="F164" s="51"/>
      <c r="G164" s="50"/>
      <c r="H164"/>
      <c r="I164" s="42"/>
      <c r="K164" s="73"/>
      <c r="L164" s="73"/>
      <c r="M164" s="51"/>
      <c r="N164" s="50"/>
    </row>
    <row r="165" spans="1:14" hidden="1" outlineLevel="1" x14ac:dyDescent="0.3">
      <c r="A165" s="25" t="s">
        <v>607</v>
      </c>
      <c r="B165" s="55"/>
      <c r="C165" s="55"/>
      <c r="D165" s="55"/>
      <c r="E165" s="55"/>
      <c r="F165" s="51"/>
      <c r="G165" s="50"/>
      <c r="H165"/>
      <c r="I165" s="52"/>
      <c r="J165" s="42"/>
      <c r="K165" s="73"/>
      <c r="L165" s="73"/>
      <c r="M165" s="62"/>
      <c r="N165" s="50"/>
    </row>
    <row r="166" spans="1:14" ht="15" customHeight="1" collapsed="1" x14ac:dyDescent="0.3">
      <c r="A166" s="44"/>
      <c r="B166" s="142" t="s">
        <v>608</v>
      </c>
      <c r="C166" s="44" t="s">
        <v>451</v>
      </c>
      <c r="D166" s="44"/>
      <c r="E166" s="44"/>
      <c r="F166" s="47"/>
      <c r="G166" s="47"/>
      <c r="H166"/>
      <c r="I166" s="71"/>
      <c r="J166" s="39"/>
      <c r="K166" s="39"/>
      <c r="L166" s="39"/>
      <c r="M166" s="58"/>
      <c r="N166" s="58"/>
    </row>
    <row r="167" spans="1:14" x14ac:dyDescent="0.3">
      <c r="A167" s="25" t="s">
        <v>609</v>
      </c>
      <c r="B167" s="133" t="s">
        <v>433</v>
      </c>
      <c r="C167" s="99">
        <v>0</v>
      </c>
      <c r="D167"/>
      <c r="E167" s="23"/>
      <c r="F167" s="23"/>
      <c r="G167"/>
      <c r="H167"/>
      <c r="K167" s="67"/>
      <c r="L167" s="23"/>
      <c r="M167" s="23"/>
      <c r="N167" s="67"/>
    </row>
    <row r="168" spans="1:14" hidden="1" outlineLevel="1" x14ac:dyDescent="0.3">
      <c r="A168" s="25" t="s">
        <v>610</v>
      </c>
      <c r="B168" s="121" t="s">
        <v>1090</v>
      </c>
      <c r="C168" s="134" t="s">
        <v>31</v>
      </c>
      <c r="D168"/>
      <c r="E168" s="23"/>
      <c r="F168" s="23"/>
      <c r="G168"/>
      <c r="H168"/>
      <c r="K168" s="67"/>
      <c r="L168" s="23"/>
      <c r="M168" s="23"/>
      <c r="N168" s="67"/>
    </row>
    <row r="169" spans="1:14" hidden="1" outlineLevel="1" x14ac:dyDescent="0.3">
      <c r="A169" s="25" t="s">
        <v>611</v>
      </c>
      <c r="D169"/>
      <c r="E169" s="23"/>
      <c r="F169" s="23"/>
      <c r="G169"/>
      <c r="H169"/>
      <c r="K169" s="67"/>
      <c r="L169" s="23"/>
      <c r="M169" s="23"/>
      <c r="N169" s="67"/>
    </row>
    <row r="170" spans="1:14" hidden="1" outlineLevel="1" x14ac:dyDescent="0.3">
      <c r="A170" s="25" t="s">
        <v>612</v>
      </c>
      <c r="D170"/>
      <c r="E170" s="23"/>
      <c r="F170" s="23"/>
      <c r="G170"/>
      <c r="H170"/>
      <c r="K170" s="67"/>
      <c r="L170" s="23"/>
      <c r="M170" s="23"/>
      <c r="N170" s="67"/>
    </row>
    <row r="171" spans="1:14" hidden="1" outlineLevel="1" x14ac:dyDescent="0.3">
      <c r="A171" s="25" t="s">
        <v>613</v>
      </c>
      <c r="D171"/>
      <c r="E171" s="23"/>
      <c r="F171" s="23"/>
      <c r="G171"/>
      <c r="H171"/>
      <c r="K171" s="67"/>
      <c r="L171" s="23"/>
      <c r="M171" s="23"/>
      <c r="N171" s="67"/>
    </row>
    <row r="172" spans="1:14" collapsed="1" x14ac:dyDescent="0.3">
      <c r="A172" s="44"/>
      <c r="B172" s="45" t="s">
        <v>614</v>
      </c>
      <c r="C172" s="44" t="s">
        <v>451</v>
      </c>
      <c r="D172" s="44"/>
      <c r="E172" s="44"/>
      <c r="F172" s="47"/>
      <c r="G172" s="47"/>
      <c r="H172"/>
      <c r="I172" s="71"/>
      <c r="J172" s="39"/>
      <c r="K172" s="39"/>
      <c r="L172" s="39"/>
      <c r="M172" s="58"/>
      <c r="N172" s="58"/>
    </row>
    <row r="173" spans="1:14" ht="15" customHeight="1" x14ac:dyDescent="0.3">
      <c r="A173" s="25" t="s">
        <v>615</v>
      </c>
      <c r="B173" s="25" t="s">
        <v>616</v>
      </c>
      <c r="C173" s="267">
        <v>0.44374000000000002</v>
      </c>
      <c r="D173"/>
      <c r="E173"/>
      <c r="F173"/>
      <c r="G173"/>
      <c r="H173"/>
      <c r="K173" s="67"/>
      <c r="L173" s="67"/>
      <c r="M173" s="67"/>
      <c r="N173" s="67"/>
    </row>
    <row r="174" spans="1:14" hidden="1" outlineLevel="1" x14ac:dyDescent="0.3">
      <c r="A174" s="25" t="s">
        <v>617</v>
      </c>
      <c r="D174"/>
      <c r="E174"/>
      <c r="F174"/>
      <c r="G174"/>
      <c r="H174"/>
      <c r="K174" s="67"/>
      <c r="L174" s="67"/>
      <c r="M174" s="67"/>
      <c r="N174" s="67"/>
    </row>
    <row r="175" spans="1:14" hidden="1" outlineLevel="1" x14ac:dyDescent="0.3">
      <c r="A175" s="25" t="s">
        <v>618</v>
      </c>
      <c r="D175"/>
      <c r="E175"/>
      <c r="F175"/>
      <c r="G175"/>
      <c r="H175"/>
      <c r="K175" s="67"/>
      <c r="L175" s="67"/>
      <c r="M175" s="67"/>
      <c r="N175" s="67"/>
    </row>
    <row r="176" spans="1:14" hidden="1" outlineLevel="1" x14ac:dyDescent="0.3">
      <c r="A176" s="25" t="s">
        <v>619</v>
      </c>
      <c r="D176"/>
      <c r="E176"/>
      <c r="F176"/>
      <c r="G176"/>
      <c r="H176"/>
      <c r="K176" s="67"/>
      <c r="L176" s="67"/>
      <c r="M176" s="67"/>
      <c r="N176" s="67"/>
    </row>
    <row r="177" spans="1:14" hidden="1" outlineLevel="1" x14ac:dyDescent="0.3">
      <c r="A177" s="25" t="s">
        <v>620</v>
      </c>
      <c r="D177"/>
      <c r="E177"/>
      <c r="F177"/>
      <c r="G177"/>
      <c r="H177"/>
      <c r="K177" s="67"/>
      <c r="L177" s="67"/>
      <c r="M177" s="67"/>
      <c r="N177" s="67"/>
    </row>
    <row r="178" spans="1:14" hidden="1" outlineLevel="1" x14ac:dyDescent="0.3">
      <c r="A178" s="25" t="s">
        <v>621</v>
      </c>
    </row>
    <row r="179" spans="1:14" hidden="1" outlineLevel="1" x14ac:dyDescent="0.3">
      <c r="A179" s="25" t="s">
        <v>622</v>
      </c>
    </row>
    <row r="180" spans="1:14" collapsed="1" x14ac:dyDescent="0.3"/>
  </sheetData>
  <sheetProtection algorithmName="SHA-512" hashValue="yA68ApbinToFOnDpzxLJa5w32tm0XscOB4HFPzDRHL3Y/fjj8eqTsThFy6hFD7iNMHZE2VeOspWS/0YlW7vU0g==" saltValue="nchGn8+d6TQsyGuOYPEy7w=="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phoneticPr fontId="41"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C. HTT Harmonised Glossary'!B19" display="9. Non-Performing Loans" xr:uid="{00000000-0004-0000-0600-000002000000}"/>
  </hyperlinks>
  <printOptions horizontalCentered="1" verticalCentered="1"/>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M403"/>
  <sheetViews>
    <sheetView zoomScale="80" zoomScaleNormal="80" workbookViewId="0">
      <selection activeCell="D1" sqref="D1"/>
    </sheetView>
  </sheetViews>
  <sheetFormatPr defaultColWidth="11.44140625" defaultRowHeight="14.4" outlineLevelRow="1" x14ac:dyDescent="0.3"/>
  <cols>
    <col min="1" max="1" width="16.33203125" customWidth="1"/>
    <col min="2" max="2" width="89.88671875" style="25" bestFit="1" customWidth="1"/>
    <col min="3" max="3" width="134.6640625" style="2" customWidth="1"/>
    <col min="4" max="13" width="11.44140625" style="2"/>
  </cols>
  <sheetData>
    <row r="1" spans="1:13" s="102" customFormat="1" ht="31.2" x14ac:dyDescent="0.3">
      <c r="A1" s="101" t="s">
        <v>624</v>
      </c>
      <c r="B1" s="101"/>
      <c r="C1" s="135" t="s">
        <v>1120</v>
      </c>
      <c r="D1" s="20"/>
      <c r="E1" s="20"/>
      <c r="F1" s="20"/>
      <c r="G1" s="20"/>
      <c r="H1" s="20"/>
      <c r="I1" s="20"/>
      <c r="J1" s="20"/>
      <c r="K1" s="20"/>
      <c r="L1" s="20"/>
      <c r="M1" s="20"/>
    </row>
    <row r="2" spans="1:13" x14ac:dyDescent="0.3">
      <c r="B2" s="23"/>
      <c r="C2" s="23"/>
    </row>
    <row r="3" spans="1:13" x14ac:dyDescent="0.3">
      <c r="A3" s="74" t="s">
        <v>625</v>
      </c>
      <c r="B3" s="75"/>
      <c r="C3" s="23"/>
    </row>
    <row r="4" spans="1:13" x14ac:dyDescent="0.3">
      <c r="C4" s="23"/>
    </row>
    <row r="5" spans="1:13" ht="18" x14ac:dyDescent="0.3">
      <c r="A5" s="36" t="s">
        <v>29</v>
      </c>
      <c r="B5" s="36" t="s">
        <v>626</v>
      </c>
      <c r="C5" s="76" t="s">
        <v>976</v>
      </c>
    </row>
    <row r="6" spans="1:13" ht="28.8" x14ac:dyDescent="0.3">
      <c r="A6" s="1" t="s">
        <v>627</v>
      </c>
      <c r="B6" s="39" t="s">
        <v>1105</v>
      </c>
      <c r="C6" s="153" t="s">
        <v>1104</v>
      </c>
    </row>
    <row r="7" spans="1:13" ht="28.8" x14ac:dyDescent="0.3">
      <c r="A7" s="1" t="s">
        <v>628</v>
      </c>
      <c r="B7" s="39" t="s">
        <v>1107</v>
      </c>
      <c r="C7" s="153" t="s">
        <v>1108</v>
      </c>
    </row>
    <row r="8" spans="1:13" ht="28.8" x14ac:dyDescent="0.3">
      <c r="A8" s="1" t="s">
        <v>629</v>
      </c>
      <c r="B8" s="39" t="s">
        <v>1106</v>
      </c>
      <c r="C8" s="153" t="s">
        <v>1109</v>
      </c>
    </row>
    <row r="9" spans="1:13" x14ac:dyDescent="0.3">
      <c r="A9" s="1" t="s">
        <v>630</v>
      </c>
      <c r="B9" s="39" t="s">
        <v>631</v>
      </c>
      <c r="C9" s="154" t="s">
        <v>1134</v>
      </c>
    </row>
    <row r="10" spans="1:13" ht="44.25" customHeight="1" x14ac:dyDescent="0.3">
      <c r="A10" s="1" t="s">
        <v>632</v>
      </c>
      <c r="B10" s="39" t="s">
        <v>842</v>
      </c>
      <c r="C10" s="154" t="s">
        <v>1135</v>
      </c>
    </row>
    <row r="11" spans="1:13" ht="54.75" customHeight="1" x14ac:dyDescent="0.3">
      <c r="A11" s="1" t="s">
        <v>633</v>
      </c>
      <c r="B11" s="39" t="s">
        <v>634</v>
      </c>
      <c r="C11" s="154" t="s">
        <v>1136</v>
      </c>
    </row>
    <row r="12" spans="1:13" ht="45.6" customHeight="1" x14ac:dyDescent="0.3">
      <c r="A12" s="1" t="s">
        <v>635</v>
      </c>
      <c r="B12" s="39" t="s">
        <v>1097</v>
      </c>
      <c r="C12" s="154" t="s">
        <v>1154</v>
      </c>
    </row>
    <row r="13" spans="1:13" ht="28.8" customHeight="1" x14ac:dyDescent="0.3">
      <c r="A13" s="1" t="s">
        <v>637</v>
      </c>
      <c r="B13" s="39" t="s">
        <v>636</v>
      </c>
      <c r="C13" s="154" t="s">
        <v>1137</v>
      </c>
    </row>
    <row r="14" spans="1:13" x14ac:dyDescent="0.3">
      <c r="A14" s="1" t="s">
        <v>639</v>
      </c>
      <c r="B14" s="39" t="s">
        <v>638</v>
      </c>
      <c r="C14" s="154" t="s">
        <v>1138</v>
      </c>
    </row>
    <row r="15" spans="1:13" ht="28.8" x14ac:dyDescent="0.3">
      <c r="A15" s="1" t="s">
        <v>641</v>
      </c>
      <c r="B15" s="39" t="s">
        <v>640</v>
      </c>
      <c r="C15" s="154" t="s">
        <v>1139</v>
      </c>
    </row>
    <row r="16" spans="1:13" ht="129" customHeight="1" x14ac:dyDescent="0.3">
      <c r="A16" s="1" t="s">
        <v>643</v>
      </c>
      <c r="B16" s="39" t="s">
        <v>642</v>
      </c>
      <c r="C16" s="152" t="s">
        <v>1140</v>
      </c>
    </row>
    <row r="17" spans="1:13" ht="30" customHeight="1" x14ac:dyDescent="0.3">
      <c r="A17" s="1" t="s">
        <v>645</v>
      </c>
      <c r="B17" s="43" t="s">
        <v>644</v>
      </c>
      <c r="C17" s="152" t="s">
        <v>1141</v>
      </c>
    </row>
    <row r="18" spans="1:13" x14ac:dyDescent="0.3">
      <c r="A18" s="1" t="s">
        <v>647</v>
      </c>
      <c r="B18" s="43" t="s">
        <v>646</v>
      </c>
      <c r="C18" s="152" t="s">
        <v>1142</v>
      </c>
    </row>
    <row r="19" spans="1:13" s="122" customFormat="1" ht="43.2" x14ac:dyDescent="0.3">
      <c r="A19" s="119" t="s">
        <v>1096</v>
      </c>
      <c r="B19" s="43" t="s">
        <v>648</v>
      </c>
      <c r="C19" s="152" t="s">
        <v>1143</v>
      </c>
      <c r="D19" s="2"/>
      <c r="E19" s="2"/>
      <c r="F19" s="2"/>
      <c r="G19" s="2"/>
      <c r="H19" s="2"/>
      <c r="I19" s="2"/>
      <c r="J19" s="2"/>
    </row>
    <row r="20" spans="1:13" s="122" customFormat="1" x14ac:dyDescent="0.3">
      <c r="A20" s="119" t="s">
        <v>1098</v>
      </c>
      <c r="B20" s="39" t="s">
        <v>1095</v>
      </c>
      <c r="C20" s="154" t="s">
        <v>1155</v>
      </c>
      <c r="D20" s="2"/>
      <c r="E20" s="2"/>
      <c r="F20" s="2"/>
      <c r="G20" s="2"/>
      <c r="H20" s="2"/>
      <c r="I20" s="2"/>
      <c r="J20" s="2"/>
    </row>
    <row r="21" spans="1:13" s="122" customFormat="1" x14ac:dyDescent="0.3">
      <c r="A21" s="66" t="s">
        <v>649</v>
      </c>
      <c r="B21" s="40" t="s">
        <v>650</v>
      </c>
      <c r="C21" s="155"/>
      <c r="D21" s="2"/>
      <c r="E21" s="2"/>
      <c r="F21" s="2"/>
      <c r="G21" s="2"/>
      <c r="H21" s="2"/>
      <c r="I21" s="2"/>
      <c r="J21" s="2"/>
    </row>
    <row r="22" spans="1:13" s="122" customFormat="1" x14ac:dyDescent="0.3">
      <c r="A22" s="66" t="s">
        <v>651</v>
      </c>
      <c r="C22" s="143"/>
      <c r="D22" s="2"/>
      <c r="E22" s="2"/>
      <c r="F22" s="2"/>
      <c r="G22" s="2"/>
      <c r="H22" s="2"/>
      <c r="I22" s="2"/>
      <c r="J22" s="2"/>
    </row>
    <row r="23" spans="1:13" hidden="1" outlineLevel="1" x14ac:dyDescent="0.3">
      <c r="A23" s="66" t="s">
        <v>652</v>
      </c>
      <c r="B23" s="125"/>
      <c r="C23" s="132"/>
    </row>
    <row r="24" spans="1:13" hidden="1" outlineLevel="1" x14ac:dyDescent="0.3">
      <c r="A24" s="66" t="s">
        <v>653</v>
      </c>
      <c r="B24" s="71"/>
      <c r="C24" s="132"/>
    </row>
    <row r="25" spans="1:13" hidden="1" outlineLevel="1" x14ac:dyDescent="0.3">
      <c r="A25" s="66" t="s">
        <v>654</v>
      </c>
      <c r="B25" s="71"/>
      <c r="C25" s="132"/>
    </row>
    <row r="26" spans="1:13" hidden="1" outlineLevel="1" x14ac:dyDescent="0.3">
      <c r="A26" s="66" t="s">
        <v>1057</v>
      </c>
      <c r="B26" s="71"/>
      <c r="C26" s="132"/>
    </row>
    <row r="27" spans="1:13" hidden="1" outlineLevel="1" x14ac:dyDescent="0.3">
      <c r="A27" s="66" t="s">
        <v>1058</v>
      </c>
      <c r="B27" s="71"/>
      <c r="C27" s="132"/>
    </row>
    <row r="28" spans="1:13" s="122" customFormat="1" ht="18" hidden="1" outlineLevel="1" x14ac:dyDescent="0.3">
      <c r="A28" s="128"/>
      <c r="B28" s="126" t="s">
        <v>1034</v>
      </c>
      <c r="C28" s="76" t="s">
        <v>976</v>
      </c>
      <c r="D28" s="2"/>
      <c r="E28" s="2"/>
      <c r="F28" s="2"/>
      <c r="G28" s="2"/>
      <c r="H28" s="2"/>
      <c r="I28" s="2"/>
      <c r="J28" s="2"/>
      <c r="K28" s="2"/>
      <c r="L28" s="2"/>
      <c r="M28" s="2"/>
    </row>
    <row r="29" spans="1:13" s="122" customFormat="1" hidden="1" outlineLevel="1" x14ac:dyDescent="0.3">
      <c r="A29" s="66" t="s">
        <v>656</v>
      </c>
      <c r="B29" s="39" t="s">
        <v>1032</v>
      </c>
      <c r="C29" s="132" t="s">
        <v>661</v>
      </c>
      <c r="D29" s="2"/>
      <c r="E29" s="2"/>
      <c r="F29" s="2"/>
      <c r="G29" s="2"/>
      <c r="H29" s="2"/>
      <c r="I29" s="2"/>
      <c r="J29" s="2"/>
      <c r="K29" s="2"/>
      <c r="L29" s="2"/>
      <c r="M29" s="2"/>
    </row>
    <row r="30" spans="1:13" s="122" customFormat="1" hidden="1" outlineLevel="1" x14ac:dyDescent="0.3">
      <c r="A30" s="66" t="s">
        <v>659</v>
      </c>
      <c r="B30" s="39" t="s">
        <v>1033</v>
      </c>
      <c r="C30" s="132" t="s">
        <v>661</v>
      </c>
      <c r="D30" s="2"/>
      <c r="E30" s="2"/>
      <c r="F30" s="2"/>
      <c r="G30" s="2"/>
      <c r="H30" s="2"/>
      <c r="I30" s="2"/>
      <c r="J30" s="2"/>
      <c r="K30" s="2"/>
      <c r="L30" s="2"/>
      <c r="M30" s="2"/>
    </row>
    <row r="31" spans="1:13" s="122" customFormat="1" hidden="1" outlineLevel="1" x14ac:dyDescent="0.3">
      <c r="A31" s="66" t="s">
        <v>662</v>
      </c>
      <c r="B31" s="39" t="s">
        <v>1031</v>
      </c>
      <c r="C31" s="132" t="s">
        <v>661</v>
      </c>
      <c r="D31" s="2"/>
      <c r="E31" s="2"/>
      <c r="F31" s="2"/>
      <c r="G31" s="2"/>
      <c r="H31" s="2"/>
      <c r="I31" s="2"/>
      <c r="J31" s="2"/>
      <c r="K31" s="2"/>
      <c r="L31" s="2"/>
      <c r="M31" s="2"/>
    </row>
    <row r="32" spans="1:13" s="122" customFormat="1" hidden="1" outlineLevel="1" x14ac:dyDescent="0.3">
      <c r="A32" s="66" t="s">
        <v>665</v>
      </c>
      <c r="B32" s="144"/>
      <c r="C32" s="132"/>
      <c r="D32" s="2"/>
      <c r="E32" s="2"/>
      <c r="F32" s="2"/>
      <c r="G32" s="2"/>
      <c r="H32" s="2"/>
      <c r="I32" s="2"/>
      <c r="J32" s="2"/>
      <c r="K32" s="2"/>
      <c r="L32" s="2"/>
      <c r="M32" s="2"/>
    </row>
    <row r="33" spans="1:13" s="122" customFormat="1" hidden="1" outlineLevel="1" x14ac:dyDescent="0.3">
      <c r="A33" s="66" t="s">
        <v>666</v>
      </c>
      <c r="B33" s="144"/>
      <c r="C33" s="132"/>
      <c r="D33" s="2"/>
      <c r="E33" s="2"/>
      <c r="F33" s="2"/>
      <c r="G33" s="2"/>
      <c r="H33" s="2"/>
      <c r="I33" s="2"/>
      <c r="J33" s="2"/>
      <c r="K33" s="2"/>
      <c r="L33" s="2"/>
      <c r="M33" s="2"/>
    </row>
    <row r="34" spans="1:13" s="122" customFormat="1" hidden="1" outlineLevel="1" x14ac:dyDescent="0.3">
      <c r="A34" s="66" t="s">
        <v>962</v>
      </c>
      <c r="B34" s="144"/>
      <c r="C34" s="132"/>
      <c r="D34" s="2"/>
      <c r="E34" s="2"/>
      <c r="F34" s="2"/>
      <c r="G34" s="2"/>
      <c r="H34" s="2"/>
      <c r="I34" s="2"/>
      <c r="J34" s="2"/>
      <c r="K34" s="2"/>
      <c r="L34" s="2"/>
      <c r="M34" s="2"/>
    </row>
    <row r="35" spans="1:13" s="122" customFormat="1" hidden="1" outlineLevel="1" x14ac:dyDescent="0.3">
      <c r="A35" s="66" t="s">
        <v>1045</v>
      </c>
      <c r="B35" s="144"/>
      <c r="C35" s="132"/>
      <c r="D35" s="2"/>
      <c r="E35" s="2"/>
      <c r="F35" s="2"/>
      <c r="G35" s="2"/>
      <c r="H35" s="2"/>
      <c r="I35" s="2"/>
      <c r="J35" s="2"/>
      <c r="K35" s="2"/>
      <c r="L35" s="2"/>
      <c r="M35" s="2"/>
    </row>
    <row r="36" spans="1:13" s="122" customFormat="1" hidden="1" outlineLevel="1" x14ac:dyDescent="0.3">
      <c r="A36" s="66" t="s">
        <v>1046</v>
      </c>
      <c r="B36" s="144"/>
      <c r="C36" s="132"/>
      <c r="D36" s="2"/>
      <c r="E36" s="2"/>
      <c r="F36" s="2"/>
      <c r="G36" s="2"/>
      <c r="H36" s="2"/>
      <c r="I36" s="2"/>
      <c r="J36" s="2"/>
      <c r="K36" s="2"/>
      <c r="L36" s="2"/>
      <c r="M36" s="2"/>
    </row>
    <row r="37" spans="1:13" s="122" customFormat="1" hidden="1" outlineLevel="1" x14ac:dyDescent="0.3">
      <c r="A37" s="66" t="s">
        <v>1047</v>
      </c>
      <c r="B37" s="144"/>
      <c r="C37" s="132"/>
      <c r="D37" s="2"/>
      <c r="E37" s="2"/>
      <c r="F37" s="2"/>
      <c r="G37" s="2"/>
      <c r="H37" s="2"/>
      <c r="I37" s="2"/>
      <c r="J37" s="2"/>
      <c r="K37" s="2"/>
      <c r="L37" s="2"/>
      <c r="M37" s="2"/>
    </row>
    <row r="38" spans="1:13" s="122" customFormat="1" hidden="1" outlineLevel="1" x14ac:dyDescent="0.3">
      <c r="A38" s="66" t="s">
        <v>1048</v>
      </c>
      <c r="B38" s="144"/>
      <c r="C38" s="132"/>
      <c r="D38" s="2"/>
      <c r="E38" s="2"/>
      <c r="F38" s="2"/>
      <c r="G38" s="2"/>
      <c r="H38" s="2"/>
      <c r="I38" s="2"/>
      <c r="J38" s="2"/>
      <c r="K38" s="2"/>
      <c r="L38" s="2"/>
      <c r="M38" s="2"/>
    </row>
    <row r="39" spans="1:13" s="122" customFormat="1" hidden="1" outlineLevel="1" x14ac:dyDescent="0.3">
      <c r="A39" s="66" t="s">
        <v>1049</v>
      </c>
      <c r="B39" s="144"/>
      <c r="C39" s="132"/>
      <c r="D39" s="2"/>
      <c r="E39" s="2"/>
      <c r="F39" s="2"/>
      <c r="G39" s="2"/>
      <c r="H39" s="2"/>
      <c r="I39" s="2"/>
      <c r="J39" s="2"/>
      <c r="K39" s="2"/>
      <c r="L39" s="2"/>
      <c r="M39" s="2"/>
    </row>
    <row r="40" spans="1:13" s="122" customFormat="1" hidden="1" outlineLevel="1" x14ac:dyDescent="0.3">
      <c r="A40" s="66" t="s">
        <v>1050</v>
      </c>
      <c r="B40" s="144"/>
      <c r="C40" s="132"/>
      <c r="D40" s="2"/>
      <c r="E40" s="2"/>
      <c r="F40" s="2"/>
      <c r="G40" s="2"/>
      <c r="H40" s="2"/>
      <c r="I40" s="2"/>
      <c r="J40" s="2"/>
      <c r="K40" s="2"/>
      <c r="L40" s="2"/>
      <c r="M40" s="2"/>
    </row>
    <row r="41" spans="1:13" s="122" customFormat="1" hidden="1" outlineLevel="1" x14ac:dyDescent="0.3">
      <c r="A41" s="66" t="s">
        <v>1051</v>
      </c>
      <c r="B41" s="144"/>
      <c r="C41" s="132"/>
      <c r="D41" s="2"/>
      <c r="E41" s="2"/>
      <c r="F41" s="2"/>
      <c r="G41" s="2"/>
      <c r="H41" s="2"/>
      <c r="I41" s="2"/>
      <c r="J41" s="2"/>
      <c r="K41" s="2"/>
      <c r="L41" s="2"/>
      <c r="M41" s="2"/>
    </row>
    <row r="42" spans="1:13" s="122" customFormat="1" hidden="1" outlineLevel="1" x14ac:dyDescent="0.3">
      <c r="A42" s="66" t="s">
        <v>1052</v>
      </c>
      <c r="B42" s="144"/>
      <c r="C42" s="132"/>
      <c r="D42" s="2"/>
      <c r="E42" s="2"/>
      <c r="F42" s="2"/>
      <c r="G42" s="2"/>
      <c r="H42" s="2"/>
      <c r="I42" s="2"/>
      <c r="J42" s="2"/>
      <c r="K42" s="2"/>
      <c r="L42" s="2"/>
      <c r="M42" s="2"/>
    </row>
    <row r="43" spans="1:13" s="122" customFormat="1" hidden="1" outlineLevel="1" x14ac:dyDescent="0.3">
      <c r="A43" s="66" t="s">
        <v>1053</v>
      </c>
      <c r="B43" s="144"/>
      <c r="C43" s="132"/>
      <c r="D43" s="2"/>
      <c r="E43" s="2"/>
      <c r="F43" s="2"/>
      <c r="G43" s="2"/>
      <c r="H43" s="2"/>
      <c r="I43" s="2"/>
      <c r="J43" s="2"/>
      <c r="K43" s="2"/>
      <c r="L43" s="2"/>
      <c r="M43" s="2"/>
    </row>
    <row r="44" spans="1:13" ht="18" collapsed="1" x14ac:dyDescent="0.3">
      <c r="A44" s="36"/>
      <c r="B44" s="36" t="s">
        <v>1035</v>
      </c>
      <c r="C44" s="76" t="s">
        <v>655</v>
      </c>
    </row>
    <row r="45" spans="1:13" x14ac:dyDescent="0.3">
      <c r="A45" s="1" t="s">
        <v>667</v>
      </c>
      <c r="B45" s="43" t="s">
        <v>657</v>
      </c>
      <c r="C45" s="25" t="s">
        <v>658</v>
      </c>
    </row>
    <row r="46" spans="1:13" x14ac:dyDescent="0.3">
      <c r="A46" s="119" t="s">
        <v>1037</v>
      </c>
      <c r="B46" s="43" t="s">
        <v>660</v>
      </c>
      <c r="C46" s="25" t="s">
        <v>661</v>
      </c>
    </row>
    <row r="47" spans="1:13" x14ac:dyDescent="0.3">
      <c r="A47" s="119" t="s">
        <v>1038</v>
      </c>
      <c r="B47" s="43" t="s">
        <v>663</v>
      </c>
      <c r="C47" s="25" t="s">
        <v>664</v>
      </c>
    </row>
    <row r="48" spans="1:13" hidden="1" outlineLevel="1" x14ac:dyDescent="0.3">
      <c r="A48" s="1" t="s">
        <v>669</v>
      </c>
      <c r="B48" s="130"/>
      <c r="C48" s="132"/>
    </row>
    <row r="49" spans="1:3" hidden="1" outlineLevel="1" x14ac:dyDescent="0.3">
      <c r="A49" s="119" t="s">
        <v>670</v>
      </c>
      <c r="B49" s="130"/>
      <c r="C49" s="132"/>
    </row>
    <row r="50" spans="1:3" hidden="1" outlineLevel="1" x14ac:dyDescent="0.3">
      <c r="A50" s="119" t="s">
        <v>671</v>
      </c>
      <c r="B50" s="145"/>
      <c r="C50" s="132"/>
    </row>
    <row r="51" spans="1:3" ht="18" collapsed="1" x14ac:dyDescent="0.3">
      <c r="A51" s="36"/>
      <c r="B51" s="36" t="s">
        <v>1036</v>
      </c>
      <c r="C51" s="76" t="s">
        <v>976</v>
      </c>
    </row>
    <row r="52" spans="1:3" x14ac:dyDescent="0.3">
      <c r="A52" s="1" t="s">
        <v>1039</v>
      </c>
      <c r="B52" s="39" t="s">
        <v>668</v>
      </c>
      <c r="C52" s="151" t="s">
        <v>664</v>
      </c>
    </row>
    <row r="53" spans="1:3" x14ac:dyDescent="0.3">
      <c r="A53" s="1" t="s">
        <v>1040</v>
      </c>
      <c r="B53" s="130"/>
      <c r="C53" s="146"/>
    </row>
    <row r="54" spans="1:3" x14ac:dyDescent="0.3">
      <c r="A54" s="119" t="s">
        <v>1041</v>
      </c>
      <c r="B54" s="130"/>
      <c r="C54" s="146"/>
    </row>
    <row r="55" spans="1:3" x14ac:dyDescent="0.3">
      <c r="A55" s="119" t="s">
        <v>1042</v>
      </c>
      <c r="B55" s="130"/>
      <c r="C55" s="146"/>
    </row>
    <row r="56" spans="1:3" x14ac:dyDescent="0.3">
      <c r="A56" s="119" t="s">
        <v>1043</v>
      </c>
      <c r="B56" s="130"/>
      <c r="C56" s="146"/>
    </row>
    <row r="57" spans="1:3" x14ac:dyDescent="0.3">
      <c r="A57" s="119" t="s">
        <v>1044</v>
      </c>
      <c r="B57" s="130"/>
      <c r="C57" s="146"/>
    </row>
    <row r="58" spans="1:3" x14ac:dyDescent="0.3">
      <c r="B58" s="42"/>
    </row>
    <row r="59" spans="1:3" x14ac:dyDescent="0.3">
      <c r="B59" s="42"/>
    </row>
    <row r="60" spans="1:3" x14ac:dyDescent="0.3">
      <c r="B60" s="42"/>
    </row>
    <row r="61" spans="1:3" x14ac:dyDescent="0.3">
      <c r="B61" s="42"/>
    </row>
    <row r="62" spans="1:3" x14ac:dyDescent="0.3">
      <c r="B62" s="42"/>
    </row>
    <row r="63" spans="1:3" x14ac:dyDescent="0.3">
      <c r="B63" s="42"/>
    </row>
    <row r="64" spans="1:3" x14ac:dyDescent="0.3">
      <c r="B64" s="42"/>
    </row>
    <row r="65" spans="2:2" x14ac:dyDescent="0.3">
      <c r="B65" s="42"/>
    </row>
    <row r="66" spans="2:2" x14ac:dyDescent="0.3">
      <c r="B66" s="42"/>
    </row>
    <row r="67" spans="2:2" x14ac:dyDescent="0.3">
      <c r="B67" s="42"/>
    </row>
    <row r="68" spans="2:2" x14ac:dyDescent="0.3">
      <c r="B68" s="42"/>
    </row>
    <row r="69" spans="2:2" x14ac:dyDescent="0.3">
      <c r="B69" s="42"/>
    </row>
    <row r="70" spans="2:2" x14ac:dyDescent="0.3">
      <c r="B70" s="42"/>
    </row>
    <row r="71" spans="2:2" x14ac:dyDescent="0.3">
      <c r="B71" s="42"/>
    </row>
    <row r="72" spans="2:2" x14ac:dyDescent="0.3">
      <c r="B72" s="42"/>
    </row>
    <row r="73" spans="2:2" x14ac:dyDescent="0.3">
      <c r="B73" s="42"/>
    </row>
    <row r="74" spans="2:2" x14ac:dyDescent="0.3">
      <c r="B74" s="42"/>
    </row>
    <row r="75" spans="2:2" x14ac:dyDescent="0.3">
      <c r="B75" s="42"/>
    </row>
    <row r="76" spans="2:2" x14ac:dyDescent="0.3">
      <c r="B76" s="42"/>
    </row>
    <row r="77" spans="2:2" x14ac:dyDescent="0.3">
      <c r="B77" s="42"/>
    </row>
    <row r="78" spans="2:2" x14ac:dyDescent="0.3">
      <c r="B78" s="42"/>
    </row>
    <row r="79" spans="2:2" x14ac:dyDescent="0.3">
      <c r="B79" s="42"/>
    </row>
    <row r="80" spans="2:2" x14ac:dyDescent="0.3">
      <c r="B80" s="42"/>
    </row>
    <row r="81" spans="2:2" x14ac:dyDescent="0.3">
      <c r="B81" s="42"/>
    </row>
    <row r="82" spans="2:2" x14ac:dyDescent="0.3">
      <c r="B82" s="42"/>
    </row>
    <row r="83" spans="2:2" x14ac:dyDescent="0.3">
      <c r="B83" s="42"/>
    </row>
    <row r="84" spans="2:2" x14ac:dyDescent="0.3">
      <c r="B84" s="42"/>
    </row>
    <row r="85" spans="2:2" x14ac:dyDescent="0.3">
      <c r="B85" s="42"/>
    </row>
    <row r="86" spans="2:2" x14ac:dyDescent="0.3">
      <c r="B86" s="42"/>
    </row>
    <row r="87" spans="2:2" x14ac:dyDescent="0.3">
      <c r="B87" s="42"/>
    </row>
    <row r="88" spans="2:2" x14ac:dyDescent="0.3">
      <c r="B88" s="42"/>
    </row>
    <row r="89" spans="2:2" x14ac:dyDescent="0.3">
      <c r="B89" s="42"/>
    </row>
    <row r="90" spans="2:2" x14ac:dyDescent="0.3">
      <c r="B90" s="42"/>
    </row>
    <row r="91" spans="2:2" x14ac:dyDescent="0.3">
      <c r="B91" s="42"/>
    </row>
    <row r="92" spans="2:2" x14ac:dyDescent="0.3">
      <c r="B92" s="42"/>
    </row>
    <row r="93" spans="2:2" x14ac:dyDescent="0.3">
      <c r="B93" s="42"/>
    </row>
    <row r="94" spans="2:2" x14ac:dyDescent="0.3">
      <c r="B94" s="42"/>
    </row>
    <row r="95" spans="2:2" x14ac:dyDescent="0.3">
      <c r="B95" s="42"/>
    </row>
    <row r="96" spans="2:2" x14ac:dyDescent="0.3">
      <c r="B96" s="42"/>
    </row>
    <row r="97" spans="2:2" x14ac:dyDescent="0.3">
      <c r="B97" s="42"/>
    </row>
    <row r="98" spans="2:2" x14ac:dyDescent="0.3">
      <c r="B98" s="42"/>
    </row>
    <row r="99" spans="2:2" x14ac:dyDescent="0.3">
      <c r="B99" s="42"/>
    </row>
    <row r="100" spans="2:2" x14ac:dyDescent="0.3">
      <c r="B100" s="42"/>
    </row>
    <row r="101" spans="2:2" x14ac:dyDescent="0.3">
      <c r="B101" s="42"/>
    </row>
    <row r="102" spans="2:2" x14ac:dyDescent="0.3">
      <c r="B102" s="42"/>
    </row>
    <row r="103" spans="2:2" x14ac:dyDescent="0.3">
      <c r="B103" s="23"/>
    </row>
    <row r="104" spans="2:2" x14ac:dyDescent="0.3">
      <c r="B104" s="23"/>
    </row>
    <row r="105" spans="2:2" x14ac:dyDescent="0.3">
      <c r="B105" s="23"/>
    </row>
    <row r="106" spans="2:2" x14ac:dyDescent="0.3">
      <c r="B106" s="23"/>
    </row>
    <row r="107" spans="2:2" x14ac:dyDescent="0.3">
      <c r="B107" s="23"/>
    </row>
    <row r="108" spans="2:2" x14ac:dyDescent="0.3">
      <c r="B108" s="23"/>
    </row>
    <row r="109" spans="2:2" x14ac:dyDescent="0.3">
      <c r="B109" s="23"/>
    </row>
    <row r="110" spans="2:2" x14ac:dyDescent="0.3">
      <c r="B110" s="23"/>
    </row>
    <row r="111" spans="2:2" x14ac:dyDescent="0.3">
      <c r="B111" s="23"/>
    </row>
    <row r="112" spans="2:2" x14ac:dyDescent="0.3">
      <c r="B112" s="23"/>
    </row>
    <row r="113" spans="2:2" x14ac:dyDescent="0.3">
      <c r="B113" s="42"/>
    </row>
    <row r="114" spans="2:2" x14ac:dyDescent="0.3">
      <c r="B114" s="42"/>
    </row>
    <row r="115" spans="2:2" x14ac:dyDescent="0.3">
      <c r="B115" s="42"/>
    </row>
    <row r="116" spans="2:2" x14ac:dyDescent="0.3">
      <c r="B116" s="42"/>
    </row>
    <row r="117" spans="2:2" x14ac:dyDescent="0.3">
      <c r="B117" s="42"/>
    </row>
    <row r="118" spans="2:2" x14ac:dyDescent="0.3">
      <c r="B118" s="42"/>
    </row>
    <row r="119" spans="2:2" x14ac:dyDescent="0.3">
      <c r="B119" s="42"/>
    </row>
    <row r="120" spans="2:2" x14ac:dyDescent="0.3">
      <c r="B120" s="42"/>
    </row>
    <row r="121" spans="2:2" x14ac:dyDescent="0.3">
      <c r="B121" s="21"/>
    </row>
    <row r="122" spans="2:2" x14ac:dyDescent="0.3">
      <c r="B122" s="42"/>
    </row>
    <row r="123" spans="2:2" x14ac:dyDescent="0.3">
      <c r="B123" s="42"/>
    </row>
    <row r="124" spans="2:2" x14ac:dyDescent="0.3">
      <c r="B124" s="42"/>
    </row>
    <row r="125" spans="2:2" x14ac:dyDescent="0.3">
      <c r="B125" s="42"/>
    </row>
    <row r="126" spans="2:2" x14ac:dyDescent="0.3">
      <c r="B126" s="42"/>
    </row>
    <row r="127" spans="2:2" x14ac:dyDescent="0.3">
      <c r="B127" s="42"/>
    </row>
    <row r="128" spans="2:2" x14ac:dyDescent="0.3">
      <c r="B128" s="42"/>
    </row>
    <row r="129" spans="2:2" x14ac:dyDescent="0.3">
      <c r="B129" s="42"/>
    </row>
    <row r="130" spans="2:2" x14ac:dyDescent="0.3">
      <c r="B130" s="42"/>
    </row>
    <row r="131" spans="2:2" x14ac:dyDescent="0.3">
      <c r="B131" s="42"/>
    </row>
    <row r="132" spans="2:2" x14ac:dyDescent="0.3">
      <c r="B132" s="42"/>
    </row>
    <row r="133" spans="2:2" x14ac:dyDescent="0.3">
      <c r="B133" s="42"/>
    </row>
    <row r="134" spans="2:2" x14ac:dyDescent="0.3">
      <c r="B134" s="42"/>
    </row>
    <row r="135" spans="2:2" x14ac:dyDescent="0.3">
      <c r="B135" s="42"/>
    </row>
    <row r="136" spans="2:2" x14ac:dyDescent="0.3">
      <c r="B136" s="42"/>
    </row>
    <row r="137" spans="2:2" x14ac:dyDescent="0.3">
      <c r="B137" s="42"/>
    </row>
    <row r="138" spans="2:2" x14ac:dyDescent="0.3">
      <c r="B138" s="42"/>
    </row>
    <row r="140" spans="2:2" x14ac:dyDescent="0.3">
      <c r="B140" s="42"/>
    </row>
    <row r="141" spans="2:2" x14ac:dyDescent="0.3">
      <c r="B141" s="42"/>
    </row>
    <row r="142" spans="2:2" x14ac:dyDescent="0.3">
      <c r="B142" s="42"/>
    </row>
    <row r="147" spans="2:2" x14ac:dyDescent="0.3">
      <c r="B147" s="31"/>
    </row>
    <row r="148" spans="2:2" x14ac:dyDescent="0.3">
      <c r="B148" s="77"/>
    </row>
    <row r="154" spans="2:2" x14ac:dyDescent="0.3">
      <c r="B154" s="43"/>
    </row>
    <row r="155" spans="2:2" x14ac:dyDescent="0.3">
      <c r="B155" s="42"/>
    </row>
    <row r="157" spans="2:2" x14ac:dyDescent="0.3">
      <c r="B157" s="42"/>
    </row>
    <row r="158" spans="2:2" x14ac:dyDescent="0.3">
      <c r="B158" s="42"/>
    </row>
    <row r="159" spans="2:2" x14ac:dyDescent="0.3">
      <c r="B159" s="42"/>
    </row>
    <row r="160" spans="2:2" x14ac:dyDescent="0.3">
      <c r="B160" s="42"/>
    </row>
    <row r="161" spans="2:2" x14ac:dyDescent="0.3">
      <c r="B161" s="42"/>
    </row>
    <row r="162" spans="2:2" x14ac:dyDescent="0.3">
      <c r="B162" s="42"/>
    </row>
    <row r="163" spans="2:2" x14ac:dyDescent="0.3">
      <c r="B163" s="42"/>
    </row>
    <row r="164" spans="2:2" x14ac:dyDescent="0.3">
      <c r="B164" s="42"/>
    </row>
    <row r="165" spans="2:2" x14ac:dyDescent="0.3">
      <c r="B165" s="42"/>
    </row>
    <row r="166" spans="2:2" x14ac:dyDescent="0.3">
      <c r="B166" s="42"/>
    </row>
    <row r="167" spans="2:2" x14ac:dyDescent="0.3">
      <c r="B167" s="42"/>
    </row>
    <row r="168" spans="2:2" x14ac:dyDescent="0.3">
      <c r="B168" s="42"/>
    </row>
    <row r="265" spans="2:2" x14ac:dyDescent="0.3">
      <c r="B265" s="39"/>
    </row>
    <row r="266" spans="2:2" x14ac:dyDescent="0.3">
      <c r="B266" s="42"/>
    </row>
    <row r="267" spans="2:2" x14ac:dyDescent="0.3">
      <c r="B267" s="42"/>
    </row>
    <row r="270" spans="2:2" x14ac:dyDescent="0.3">
      <c r="B270" s="42"/>
    </row>
    <row r="286" spans="2:2" x14ac:dyDescent="0.3">
      <c r="B286" s="39"/>
    </row>
    <row r="316" spans="2:2" x14ac:dyDescent="0.3">
      <c r="B316" s="31"/>
    </row>
    <row r="317" spans="2:2" x14ac:dyDescent="0.3">
      <c r="B317" s="42"/>
    </row>
    <row r="319" spans="2:2" x14ac:dyDescent="0.3">
      <c r="B319" s="42"/>
    </row>
    <row r="320" spans="2:2" x14ac:dyDescent="0.3">
      <c r="B320" s="42"/>
    </row>
    <row r="321" spans="2:2" x14ac:dyDescent="0.3">
      <c r="B321" s="42"/>
    </row>
    <row r="322" spans="2:2" x14ac:dyDescent="0.3">
      <c r="B322" s="42"/>
    </row>
    <row r="323" spans="2:2" x14ac:dyDescent="0.3">
      <c r="B323" s="42"/>
    </row>
    <row r="324" spans="2:2" x14ac:dyDescent="0.3">
      <c r="B324" s="42"/>
    </row>
    <row r="325" spans="2:2" x14ac:dyDescent="0.3">
      <c r="B325" s="42"/>
    </row>
    <row r="326" spans="2:2" x14ac:dyDescent="0.3">
      <c r="B326" s="42"/>
    </row>
    <row r="327" spans="2:2" x14ac:dyDescent="0.3">
      <c r="B327" s="42"/>
    </row>
    <row r="328" spans="2:2" x14ac:dyDescent="0.3">
      <c r="B328" s="42"/>
    </row>
    <row r="329" spans="2:2" x14ac:dyDescent="0.3">
      <c r="B329" s="42"/>
    </row>
    <row r="330" spans="2:2" x14ac:dyDescent="0.3">
      <c r="B330" s="42"/>
    </row>
    <row r="342" spans="2:2" x14ac:dyDescent="0.3">
      <c r="B342" s="42"/>
    </row>
    <row r="343" spans="2:2" x14ac:dyDescent="0.3">
      <c r="B343" s="42"/>
    </row>
    <row r="344" spans="2:2" x14ac:dyDescent="0.3">
      <c r="B344" s="42"/>
    </row>
    <row r="345" spans="2:2" x14ac:dyDescent="0.3">
      <c r="B345" s="42"/>
    </row>
    <row r="346" spans="2:2" x14ac:dyDescent="0.3">
      <c r="B346" s="42"/>
    </row>
    <row r="347" spans="2:2" x14ac:dyDescent="0.3">
      <c r="B347" s="42"/>
    </row>
    <row r="348" spans="2:2" x14ac:dyDescent="0.3">
      <c r="B348" s="42"/>
    </row>
    <row r="349" spans="2:2" x14ac:dyDescent="0.3">
      <c r="B349" s="42"/>
    </row>
    <row r="350" spans="2:2" x14ac:dyDescent="0.3">
      <c r="B350" s="42"/>
    </row>
    <row r="352" spans="2:2" x14ac:dyDescent="0.3">
      <c r="B352" s="42"/>
    </row>
    <row r="353" spans="2:2" x14ac:dyDescent="0.3">
      <c r="B353" s="42"/>
    </row>
    <row r="354" spans="2:2" x14ac:dyDescent="0.3">
      <c r="B354" s="42"/>
    </row>
    <row r="355" spans="2:2" x14ac:dyDescent="0.3">
      <c r="B355" s="42"/>
    </row>
    <row r="356" spans="2:2" x14ac:dyDescent="0.3">
      <c r="B356" s="42"/>
    </row>
    <row r="358" spans="2:2" x14ac:dyDescent="0.3">
      <c r="B358" s="42"/>
    </row>
    <row r="361" spans="2:2" x14ac:dyDescent="0.3">
      <c r="B361" s="42"/>
    </row>
    <row r="364" spans="2:2" x14ac:dyDescent="0.3">
      <c r="B364" s="42"/>
    </row>
    <row r="365" spans="2:2" x14ac:dyDescent="0.3">
      <c r="B365" s="42"/>
    </row>
    <row r="366" spans="2:2" x14ac:dyDescent="0.3">
      <c r="B366" s="42"/>
    </row>
    <row r="367" spans="2:2" x14ac:dyDescent="0.3">
      <c r="B367" s="42"/>
    </row>
    <row r="368" spans="2:2" x14ac:dyDescent="0.3">
      <c r="B368" s="42"/>
    </row>
    <row r="369" spans="2:2" x14ac:dyDescent="0.3">
      <c r="B369" s="42"/>
    </row>
    <row r="370" spans="2:2" x14ac:dyDescent="0.3">
      <c r="B370" s="42"/>
    </row>
    <row r="371" spans="2:2" x14ac:dyDescent="0.3">
      <c r="B371" s="42"/>
    </row>
    <row r="372" spans="2:2" x14ac:dyDescent="0.3">
      <c r="B372" s="42"/>
    </row>
    <row r="373" spans="2:2" x14ac:dyDescent="0.3">
      <c r="B373" s="42"/>
    </row>
    <row r="374" spans="2:2" x14ac:dyDescent="0.3">
      <c r="B374" s="42"/>
    </row>
    <row r="375" spans="2:2" x14ac:dyDescent="0.3">
      <c r="B375" s="42"/>
    </row>
    <row r="376" spans="2:2" x14ac:dyDescent="0.3">
      <c r="B376" s="42"/>
    </row>
    <row r="377" spans="2:2" x14ac:dyDescent="0.3">
      <c r="B377" s="42"/>
    </row>
    <row r="378" spans="2:2" x14ac:dyDescent="0.3">
      <c r="B378" s="42"/>
    </row>
    <row r="379" spans="2:2" x14ac:dyDescent="0.3">
      <c r="B379" s="42"/>
    </row>
    <row r="380" spans="2:2" x14ac:dyDescent="0.3">
      <c r="B380" s="42"/>
    </row>
    <row r="381" spans="2:2" x14ac:dyDescent="0.3">
      <c r="B381" s="42"/>
    </row>
    <row r="382" spans="2:2" x14ac:dyDescent="0.3">
      <c r="B382" s="42"/>
    </row>
    <row r="386" spans="2:2" x14ac:dyDescent="0.3">
      <c r="B386" s="31"/>
    </row>
    <row r="403" spans="2:2" x14ac:dyDescent="0.3">
      <c r="B403" s="78"/>
    </row>
  </sheetData>
  <sheetProtection algorithmName="SHA-512" hashValue="eT1fRNy4V/gGqQsJkYehPfANN86w0yTZdEB3fej+eVBYckpKfPXUO4WZgnNMJ1rD/qB6bgrvq2dGIZmWh4HS3Q==" saltValue="xZ59vWww7GhzEMz9w9HduA==" spinCount="100000" sheet="1" formatCells="0" formatColumns="0" formatRows="0" insertHyperlinks="0" sort="0" autoFilter="0" pivotTables="0"/>
  <protectedRanges>
    <protectedRange sqref="B21 C52:C88 B52 B24:B27 C13:C20 B32:C43 C29:C31 A53:B88 C23:C27 C6:C11" name="Glossary"/>
  </protectedRanges>
  <phoneticPr fontId="41" type="noConversion"/>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I186"/>
  <sheetViews>
    <sheetView showGridLines="0" zoomScale="80" zoomScaleNormal="80" workbookViewId="0"/>
  </sheetViews>
  <sheetFormatPr defaultColWidth="2.88671875" defaultRowHeight="11.4" outlineLevelRow="1" x14ac:dyDescent="0.3"/>
  <cols>
    <col min="1" max="1" width="6" style="161" customWidth="1"/>
    <col min="2" max="2" width="36.6640625" style="161" customWidth="1"/>
    <col min="3" max="3" width="18.6640625" style="161" customWidth="1"/>
    <col min="4" max="4" width="17.109375" style="161" customWidth="1"/>
    <col min="5" max="5" width="18.33203125" style="161" customWidth="1"/>
    <col min="6" max="6" width="21.109375" style="161" customWidth="1"/>
    <col min="7" max="7" width="23.88671875" style="161" bestFit="1" customWidth="1"/>
    <col min="8" max="8" width="26.88671875" style="269" bestFit="1" customWidth="1"/>
    <col min="9" max="9" width="23.6640625" style="269" customWidth="1"/>
    <col min="10" max="16384" width="2.88671875" style="161"/>
  </cols>
  <sheetData>
    <row r="1" spans="1:9" ht="15" customHeight="1" x14ac:dyDescent="0.3">
      <c r="A1" s="159"/>
      <c r="B1" s="160"/>
      <c r="C1" s="160"/>
      <c r="D1" s="160"/>
      <c r="E1" s="160"/>
      <c r="F1" s="160"/>
      <c r="G1" s="160"/>
      <c r="H1" s="160"/>
      <c r="I1" s="160"/>
    </row>
    <row r="2" spans="1:9" ht="15" customHeight="1" x14ac:dyDescent="0.3">
      <c r="A2" s="159"/>
      <c r="B2" s="162"/>
      <c r="C2" s="162"/>
      <c r="D2" s="162"/>
      <c r="E2" s="162"/>
      <c r="F2" s="162"/>
      <c r="G2" s="162"/>
      <c r="H2" s="163" t="s">
        <v>1145</v>
      </c>
      <c r="I2" s="164">
        <v>45107</v>
      </c>
    </row>
    <row r="3" spans="1:9" ht="15" customHeight="1" x14ac:dyDescent="0.3">
      <c r="A3" s="159"/>
      <c r="B3" s="162"/>
      <c r="C3" s="162"/>
      <c r="D3" s="162"/>
      <c r="E3" s="162"/>
      <c r="F3" s="162"/>
      <c r="G3" s="162"/>
      <c r="H3" s="163" t="s">
        <v>1146</v>
      </c>
      <c r="I3" s="165" t="s">
        <v>1147</v>
      </c>
    </row>
    <row r="4" spans="1:9" ht="15" customHeight="1" x14ac:dyDescent="0.3">
      <c r="A4" s="159"/>
      <c r="H4" s="161"/>
      <c r="I4" s="161"/>
    </row>
    <row r="5" spans="1:9" ht="15" customHeight="1" x14ac:dyDescent="0.3">
      <c r="A5" s="159"/>
      <c r="B5" s="166" t="s">
        <v>1189</v>
      </c>
      <c r="C5" s="167"/>
      <c r="D5" s="278" t="s">
        <v>1190</v>
      </c>
      <c r="E5" s="278"/>
      <c r="F5" s="278"/>
      <c r="G5" s="278" t="s">
        <v>1191</v>
      </c>
      <c r="H5" s="278"/>
      <c r="I5" s="278"/>
    </row>
    <row r="6" spans="1:9" ht="15" customHeight="1" x14ac:dyDescent="0.3">
      <c r="A6" s="159"/>
      <c r="B6" s="161" t="s">
        <v>1192</v>
      </c>
      <c r="D6" s="279" t="s">
        <v>1193</v>
      </c>
      <c r="E6" s="279"/>
      <c r="F6" s="279"/>
      <c r="G6" s="279" t="s">
        <v>1194</v>
      </c>
      <c r="H6" s="279"/>
      <c r="I6" s="279"/>
    </row>
    <row r="7" spans="1:9" ht="15" customHeight="1" x14ac:dyDescent="0.3">
      <c r="A7" s="159"/>
      <c r="B7" s="161" t="s">
        <v>1128</v>
      </c>
      <c r="D7" s="279" t="s">
        <v>1195</v>
      </c>
      <c r="E7" s="279"/>
      <c r="F7" s="279"/>
      <c r="G7" s="279" t="s">
        <v>1196</v>
      </c>
      <c r="H7" s="279"/>
      <c r="I7" s="279"/>
    </row>
    <row r="8" spans="1:9" ht="15" customHeight="1" thickBot="1" x14ac:dyDescent="0.35">
      <c r="A8" s="159"/>
      <c r="B8" s="168" t="s">
        <v>419</v>
      </c>
      <c r="C8" s="168"/>
      <c r="D8" s="282" t="s">
        <v>1197</v>
      </c>
      <c r="E8" s="282"/>
      <c r="F8" s="282"/>
      <c r="G8" s="282" t="s">
        <v>1198</v>
      </c>
      <c r="H8" s="282"/>
      <c r="I8" s="282"/>
    </row>
    <row r="9" spans="1:9" ht="15" customHeight="1" x14ac:dyDescent="0.3">
      <c r="A9" s="159"/>
      <c r="I9" s="169"/>
    </row>
    <row r="10" spans="1:9" ht="15" customHeight="1" x14ac:dyDescent="0.3">
      <c r="A10" s="159"/>
      <c r="B10" s="167" t="s">
        <v>1199</v>
      </c>
      <c r="C10" s="268"/>
      <c r="D10" s="268" t="s">
        <v>1200</v>
      </c>
      <c r="E10" s="268" t="s">
        <v>1201</v>
      </c>
      <c r="F10" s="268" t="s">
        <v>1202</v>
      </c>
      <c r="G10" s="268" t="s">
        <v>1203</v>
      </c>
      <c r="H10" s="268" t="s">
        <v>1204</v>
      </c>
      <c r="I10" s="268" t="s">
        <v>1205</v>
      </c>
    </row>
    <row r="11" spans="1:9" ht="15" customHeight="1" thickBot="1" x14ac:dyDescent="0.35">
      <c r="A11" s="159"/>
      <c r="B11" s="170" t="s">
        <v>1206</v>
      </c>
      <c r="C11" s="171"/>
      <c r="D11" s="172"/>
      <c r="E11" s="172"/>
      <c r="F11" s="172"/>
      <c r="G11" s="172"/>
      <c r="H11" s="173">
        <v>4.9479452054794519</v>
      </c>
      <c r="I11" s="174">
        <v>450000000</v>
      </c>
    </row>
    <row r="12" spans="1:9" ht="15" customHeight="1" x14ac:dyDescent="0.3">
      <c r="A12" s="159"/>
      <c r="B12" s="175" t="s">
        <v>1207</v>
      </c>
      <c r="D12" s="176"/>
      <c r="E12" s="176"/>
      <c r="F12" s="176"/>
      <c r="G12" s="176"/>
      <c r="H12" s="177"/>
      <c r="I12" s="178">
        <v>450000000</v>
      </c>
    </row>
    <row r="13" spans="1:9" ht="15" customHeight="1" thickBot="1" x14ac:dyDescent="0.35">
      <c r="A13" s="159"/>
      <c r="B13" s="179" t="s">
        <v>1208</v>
      </c>
      <c r="D13" s="180">
        <v>44721</v>
      </c>
      <c r="E13" s="269" t="s">
        <v>1209</v>
      </c>
      <c r="F13" s="180">
        <v>46913</v>
      </c>
      <c r="G13" s="180">
        <v>47278</v>
      </c>
      <c r="H13" s="181">
        <v>4.9479452054794519</v>
      </c>
      <c r="I13" s="182">
        <v>450000000</v>
      </c>
    </row>
    <row r="14" spans="1:9" ht="15" hidden="1" customHeight="1" outlineLevel="1" thickBot="1" x14ac:dyDescent="0.35">
      <c r="A14" s="159"/>
      <c r="B14" s="179"/>
      <c r="D14" s="180"/>
      <c r="E14" s="269"/>
      <c r="F14" s="180"/>
      <c r="G14" s="180"/>
      <c r="H14" s="181"/>
      <c r="I14" s="182"/>
    </row>
    <row r="15" spans="1:9" ht="15" customHeight="1" collapsed="1" thickBot="1" x14ac:dyDescent="0.35">
      <c r="A15" s="159"/>
      <c r="B15" s="183" t="s">
        <v>1210</v>
      </c>
      <c r="C15" s="183"/>
      <c r="D15" s="183"/>
      <c r="E15" s="183"/>
      <c r="F15" s="183"/>
      <c r="G15" s="183"/>
      <c r="H15" s="183"/>
      <c r="I15" s="184" t="s">
        <v>1211</v>
      </c>
    </row>
    <row r="16" spans="1:9" ht="15" customHeight="1" x14ac:dyDescent="0.3">
      <c r="A16" s="159"/>
      <c r="H16" s="185"/>
      <c r="I16" s="185"/>
    </row>
    <row r="17" spans="1:9" ht="15" customHeight="1" x14ac:dyDescent="0.3">
      <c r="A17" s="159"/>
      <c r="B17" s="167" t="s">
        <v>1212</v>
      </c>
      <c r="C17" s="268"/>
      <c r="D17" s="268"/>
      <c r="E17" s="268"/>
      <c r="F17" s="268"/>
      <c r="G17" s="268"/>
      <c r="H17" s="268" t="s">
        <v>1204</v>
      </c>
      <c r="I17" s="268" t="s">
        <v>1205</v>
      </c>
    </row>
    <row r="18" spans="1:9" ht="15" customHeight="1" x14ac:dyDescent="0.3">
      <c r="A18" s="159"/>
      <c r="B18" s="175" t="s">
        <v>1213</v>
      </c>
      <c r="C18" s="175"/>
      <c r="D18" s="175"/>
      <c r="E18" s="175"/>
      <c r="H18" s="177">
        <v>10.8125</v>
      </c>
      <c r="I18" s="178">
        <v>787740791.42999995</v>
      </c>
    </row>
    <row r="19" spans="1:9" ht="15" customHeight="1" x14ac:dyDescent="0.3">
      <c r="A19" s="159"/>
      <c r="B19" s="175" t="s">
        <v>1214</v>
      </c>
      <c r="C19" s="175"/>
      <c r="D19" s="175"/>
      <c r="E19" s="175"/>
      <c r="H19" s="177">
        <v>3.0413791878755512</v>
      </c>
      <c r="I19" s="178">
        <v>23911045.630000003</v>
      </c>
    </row>
    <row r="20" spans="1:9" ht="15" customHeight="1" x14ac:dyDescent="0.3">
      <c r="A20" s="159"/>
      <c r="B20" s="179" t="s">
        <v>1215</v>
      </c>
      <c r="C20" s="179"/>
      <c r="D20" s="179"/>
      <c r="E20" s="179"/>
      <c r="H20" s="181">
        <v>8.21917808219178E-3</v>
      </c>
      <c r="I20" s="182">
        <v>11911045.630000001</v>
      </c>
    </row>
    <row r="21" spans="1:9" ht="15" customHeight="1" x14ac:dyDescent="0.3">
      <c r="A21" s="159"/>
      <c r="B21" s="179" t="s">
        <v>1216</v>
      </c>
      <c r="C21" s="179"/>
      <c r="D21" s="179"/>
      <c r="E21" s="179"/>
      <c r="H21" s="181">
        <v>6.0520547945205481</v>
      </c>
      <c r="I21" s="182">
        <v>12000000</v>
      </c>
    </row>
    <row r="22" spans="1:9" ht="15" customHeight="1" thickBot="1" x14ac:dyDescent="0.35">
      <c r="A22" s="159"/>
      <c r="B22" s="186" t="s">
        <v>1217</v>
      </c>
      <c r="C22" s="186"/>
      <c r="D22" s="186"/>
      <c r="E22" s="186"/>
      <c r="H22" s="177">
        <v>10.583564863220147</v>
      </c>
      <c r="I22" s="178">
        <v>811651837.05999994</v>
      </c>
    </row>
    <row r="23" spans="1:9" ht="15" hidden="1" customHeight="1" outlineLevel="1" thickBot="1" x14ac:dyDescent="0.35">
      <c r="A23" s="159"/>
      <c r="B23" s="187" t="s">
        <v>1218</v>
      </c>
      <c r="C23" s="187"/>
      <c r="D23" s="187"/>
      <c r="E23" s="187"/>
      <c r="F23" s="168"/>
      <c r="G23" s="168"/>
      <c r="H23" s="188">
        <v>10.741070177890252</v>
      </c>
      <c r="I23" s="189">
        <v>0.98532493233410934</v>
      </c>
    </row>
    <row r="24" spans="1:9" ht="15" customHeight="1" collapsed="1" thickBot="1" x14ac:dyDescent="0.35">
      <c r="A24" s="159"/>
      <c r="B24" s="190" t="s">
        <v>1219</v>
      </c>
      <c r="C24" s="190"/>
      <c r="D24" s="190"/>
      <c r="E24" s="190"/>
      <c r="F24" s="191"/>
      <c r="G24" s="191"/>
      <c r="H24" s="191"/>
      <c r="I24" s="191">
        <v>0.80367074902222213</v>
      </c>
    </row>
    <row r="25" spans="1:9" ht="15" customHeight="1" thickBot="1" x14ac:dyDescent="0.35">
      <c r="A25" s="159"/>
      <c r="B25" s="190" t="s">
        <v>1220</v>
      </c>
      <c r="C25" s="190"/>
      <c r="D25" s="190"/>
      <c r="E25" s="190"/>
      <c r="F25" s="191"/>
      <c r="G25" s="191"/>
      <c r="H25" s="191"/>
      <c r="I25" s="191">
        <v>7.0000000000000007E-2</v>
      </c>
    </row>
    <row r="26" spans="1:9" ht="15" customHeight="1" thickBot="1" x14ac:dyDescent="0.35">
      <c r="A26" s="159"/>
      <c r="B26" s="190" t="s">
        <v>1221</v>
      </c>
      <c r="C26" s="190"/>
      <c r="D26" s="190"/>
      <c r="E26" s="190"/>
      <c r="F26" s="186"/>
      <c r="G26" s="186"/>
      <c r="H26" s="186"/>
      <c r="I26" s="192">
        <v>0.28999999999999998</v>
      </c>
    </row>
    <row r="27" spans="1:9" ht="15" customHeight="1" thickBot="1" x14ac:dyDescent="0.3">
      <c r="A27" s="159"/>
      <c r="B27" s="193" t="s">
        <v>1222</v>
      </c>
      <c r="C27" s="193"/>
      <c r="D27" s="193"/>
      <c r="E27" s="193"/>
      <c r="F27" s="191"/>
      <c r="G27" s="191"/>
      <c r="H27" s="194"/>
      <c r="I27" s="191">
        <v>0.05</v>
      </c>
    </row>
    <row r="28" spans="1:9" ht="15" customHeight="1" x14ac:dyDescent="0.3">
      <c r="A28" s="159"/>
      <c r="H28" s="185"/>
      <c r="I28" s="185"/>
    </row>
    <row r="29" spans="1:9" ht="15" customHeight="1" x14ac:dyDescent="0.3">
      <c r="A29" s="159"/>
      <c r="B29" s="167" t="s">
        <v>1223</v>
      </c>
      <c r="C29" s="167"/>
      <c r="D29" s="167"/>
      <c r="E29" s="167"/>
      <c r="F29" s="167"/>
      <c r="G29" s="167"/>
      <c r="H29" s="195"/>
      <c r="I29" s="195"/>
    </row>
    <row r="30" spans="1:9" ht="15" customHeight="1" x14ac:dyDescent="0.3">
      <c r="A30" s="159"/>
      <c r="B30" s="196" t="s">
        <v>1224</v>
      </c>
      <c r="C30" s="179"/>
      <c r="D30" s="179"/>
      <c r="E30" s="179"/>
      <c r="H30" s="181"/>
      <c r="I30" s="197">
        <v>726357732.5955745</v>
      </c>
    </row>
    <row r="31" spans="1:9" ht="15" customHeight="1" x14ac:dyDescent="0.3">
      <c r="A31" s="159"/>
      <c r="B31" s="196" t="s">
        <v>1225</v>
      </c>
      <c r="C31" s="179"/>
      <c r="D31" s="179"/>
      <c r="E31" s="179"/>
      <c r="H31" s="181"/>
      <c r="I31" s="197">
        <v>471560072.5519861</v>
      </c>
    </row>
    <row r="32" spans="1:9" ht="15" customHeight="1" x14ac:dyDescent="0.3">
      <c r="A32" s="159"/>
      <c r="B32" s="196" t="s">
        <v>1226</v>
      </c>
      <c r="C32" s="179"/>
      <c r="D32" s="179"/>
      <c r="E32" s="179"/>
      <c r="H32" s="181"/>
      <c r="I32" s="197" t="s">
        <v>1227</v>
      </c>
    </row>
    <row r="33" spans="1:9" ht="15" customHeight="1" x14ac:dyDescent="0.3">
      <c r="A33" s="159"/>
      <c r="B33" s="196" t="s">
        <v>1228</v>
      </c>
      <c r="C33" s="179"/>
      <c r="D33" s="179"/>
      <c r="E33" s="179"/>
      <c r="H33" s="181"/>
      <c r="I33" s="197" t="s">
        <v>1227</v>
      </c>
    </row>
    <row r="34" spans="1:9" ht="15" customHeight="1" x14ac:dyDescent="0.3">
      <c r="A34" s="159"/>
      <c r="B34" s="196" t="s">
        <v>1229</v>
      </c>
      <c r="C34" s="179"/>
      <c r="D34" s="179"/>
      <c r="E34" s="179"/>
      <c r="H34" s="181"/>
      <c r="I34" s="197" t="s">
        <v>1227</v>
      </c>
    </row>
    <row r="35" spans="1:9" ht="15" customHeight="1" x14ac:dyDescent="0.3">
      <c r="A35" s="159"/>
      <c r="B35" s="161" t="s">
        <v>1230</v>
      </c>
      <c r="I35" s="198" t="s">
        <v>1227</v>
      </c>
    </row>
    <row r="36" spans="1:9" ht="15" customHeight="1" x14ac:dyDescent="0.3">
      <c r="A36" s="159"/>
      <c r="B36" s="161" t="s">
        <v>1231</v>
      </c>
      <c r="I36" s="198" t="s">
        <v>1227</v>
      </c>
    </row>
    <row r="37" spans="1:9" ht="15" customHeight="1" x14ac:dyDescent="0.3">
      <c r="A37" s="159"/>
      <c r="B37" s="196" t="s">
        <v>1232</v>
      </c>
      <c r="C37" s="196"/>
      <c r="D37" s="196"/>
      <c r="E37" s="196"/>
      <c r="F37" s="196"/>
      <c r="G37" s="196"/>
      <c r="H37" s="196"/>
      <c r="I37" s="182" t="s">
        <v>1227</v>
      </c>
    </row>
    <row r="38" spans="1:9" ht="15" customHeight="1" thickBot="1" x14ac:dyDescent="0.35">
      <c r="A38" s="159"/>
      <c r="B38" s="199" t="s">
        <v>1233</v>
      </c>
      <c r="C38" s="199"/>
      <c r="D38" s="199"/>
      <c r="E38" s="199"/>
      <c r="F38" s="199"/>
      <c r="G38" s="199"/>
      <c r="H38" s="199"/>
      <c r="I38" s="200" t="s">
        <v>1227</v>
      </c>
    </row>
    <row r="39" spans="1:9" ht="15" customHeight="1" x14ac:dyDescent="0.3">
      <c r="A39" s="159"/>
      <c r="B39" s="196"/>
      <c r="C39" s="196"/>
      <c r="D39" s="196"/>
      <c r="E39" s="196"/>
      <c r="F39" s="196"/>
      <c r="G39" s="196"/>
      <c r="H39" s="201"/>
      <c r="I39" s="201"/>
    </row>
    <row r="40" spans="1:9" ht="15" customHeight="1" x14ac:dyDescent="0.3">
      <c r="A40" s="159"/>
      <c r="B40" s="167" t="s">
        <v>1234</v>
      </c>
      <c r="C40" s="268"/>
      <c r="D40" s="268"/>
      <c r="E40" s="268"/>
      <c r="F40" s="268"/>
      <c r="G40" s="268"/>
      <c r="H40" s="268"/>
      <c r="I40" s="268"/>
    </row>
    <row r="41" spans="1:9" ht="15" customHeight="1" x14ac:dyDescent="0.3">
      <c r="A41" s="159"/>
      <c r="B41" s="186" t="s">
        <v>1235</v>
      </c>
      <c r="C41" s="202"/>
      <c r="D41" s="202"/>
      <c r="E41" s="202"/>
      <c r="F41" s="202"/>
      <c r="G41" s="202"/>
      <c r="H41" s="201"/>
      <c r="I41" s="181"/>
    </row>
    <row r="42" spans="1:9" ht="15" customHeight="1" x14ac:dyDescent="0.3">
      <c r="A42" s="159"/>
      <c r="B42" s="179" t="s">
        <v>1236</v>
      </c>
      <c r="C42" s="202"/>
      <c r="D42" s="202"/>
      <c r="E42" s="202"/>
      <c r="F42" s="202"/>
      <c r="G42" s="202"/>
      <c r="H42" s="201"/>
      <c r="I42" s="181" t="s">
        <v>1237</v>
      </c>
    </row>
    <row r="43" spans="1:9" ht="15" customHeight="1" x14ac:dyDescent="0.3">
      <c r="A43" s="159"/>
      <c r="B43" s="179" t="s">
        <v>1238</v>
      </c>
      <c r="C43" s="202"/>
      <c r="D43" s="202"/>
      <c r="E43" s="202"/>
      <c r="F43" s="202"/>
      <c r="G43" s="202"/>
      <c r="H43" s="201"/>
      <c r="I43" s="181" t="s">
        <v>1237</v>
      </c>
    </row>
    <row r="44" spans="1:9" ht="15" customHeight="1" x14ac:dyDescent="0.3">
      <c r="A44" s="159"/>
      <c r="B44" s="179" t="s">
        <v>1239</v>
      </c>
      <c r="C44" s="202"/>
      <c r="D44" s="202"/>
      <c r="E44" s="202"/>
      <c r="F44" s="202"/>
      <c r="G44" s="202"/>
      <c r="H44" s="201"/>
      <c r="I44" s="181" t="s">
        <v>1237</v>
      </c>
    </row>
    <row r="45" spans="1:9" ht="15" customHeight="1" thickBot="1" x14ac:dyDescent="0.3">
      <c r="A45" s="159"/>
      <c r="B45" s="193" t="s">
        <v>1240</v>
      </c>
      <c r="C45" s="193"/>
      <c r="D45" s="193"/>
      <c r="E45" s="193"/>
      <c r="F45" s="203"/>
      <c r="G45" s="203"/>
      <c r="H45" s="204"/>
      <c r="I45" s="200" t="s">
        <v>1194</v>
      </c>
    </row>
    <row r="46" spans="1:9" ht="15" customHeight="1" x14ac:dyDescent="0.3">
      <c r="A46" s="159"/>
      <c r="H46" s="185"/>
      <c r="I46" s="185"/>
    </row>
    <row r="47" spans="1:9" ht="15" customHeight="1" x14ac:dyDescent="0.3">
      <c r="A47" s="159"/>
      <c r="B47" s="167" t="s">
        <v>1241</v>
      </c>
      <c r="C47" s="268"/>
      <c r="D47" s="268"/>
      <c r="E47" s="268"/>
      <c r="F47" s="268"/>
      <c r="G47" s="268"/>
      <c r="H47" s="268"/>
      <c r="I47" s="268"/>
    </row>
    <row r="48" spans="1:9" ht="15" customHeight="1" x14ac:dyDescent="0.3">
      <c r="A48" s="159"/>
      <c r="B48" s="175" t="s">
        <v>1242</v>
      </c>
      <c r="C48" s="175"/>
      <c r="D48" s="175"/>
      <c r="E48" s="175"/>
    </row>
    <row r="49" spans="1:9" ht="15" customHeight="1" x14ac:dyDescent="0.3">
      <c r="A49" s="159"/>
      <c r="B49" s="161" t="s">
        <v>1243</v>
      </c>
      <c r="G49" s="205"/>
      <c r="H49" s="205"/>
      <c r="I49" s="205">
        <v>543</v>
      </c>
    </row>
    <row r="50" spans="1:9" ht="15" customHeight="1" x14ac:dyDescent="0.3">
      <c r="A50" s="159"/>
      <c r="B50" s="161" t="s">
        <v>1244</v>
      </c>
      <c r="G50" s="206"/>
      <c r="I50" s="206">
        <v>1397453931.1199999</v>
      </c>
    </row>
    <row r="51" spans="1:9" ht="15" customHeight="1" x14ac:dyDescent="0.3">
      <c r="A51" s="159"/>
      <c r="B51" s="161" t="s">
        <v>1245</v>
      </c>
      <c r="G51" s="206"/>
      <c r="I51" s="206">
        <v>787740791.42999995</v>
      </c>
    </row>
    <row r="52" spans="1:9" ht="15" customHeight="1" x14ac:dyDescent="0.3">
      <c r="A52" s="159"/>
      <c r="B52" s="161" t="s">
        <v>1246</v>
      </c>
      <c r="G52" s="206"/>
      <c r="I52" s="206">
        <v>2573579.98</v>
      </c>
    </row>
    <row r="53" spans="1:9" ht="15" customHeight="1" x14ac:dyDescent="0.3">
      <c r="A53" s="159"/>
      <c r="B53" s="161" t="s">
        <v>1247</v>
      </c>
      <c r="G53" s="206"/>
      <c r="I53" s="206">
        <v>1450719.69</v>
      </c>
    </row>
    <row r="54" spans="1:9" ht="15" customHeight="1" x14ac:dyDescent="0.3">
      <c r="A54" s="159"/>
      <c r="B54" s="161" t="s">
        <v>1248</v>
      </c>
      <c r="G54" s="207"/>
      <c r="H54" s="161"/>
      <c r="I54" s="206">
        <v>247393395.33000004</v>
      </c>
    </row>
    <row r="55" spans="1:9" ht="15" customHeight="1" x14ac:dyDescent="0.3">
      <c r="A55" s="159"/>
      <c r="B55" s="161" t="s">
        <v>1249</v>
      </c>
      <c r="G55" s="208"/>
      <c r="I55" s="207">
        <v>0.31405431586309296</v>
      </c>
    </row>
    <row r="56" spans="1:9" ht="15" customHeight="1" x14ac:dyDescent="0.3">
      <c r="A56" s="159"/>
      <c r="B56" s="161" t="s">
        <v>1250</v>
      </c>
      <c r="G56" s="207"/>
      <c r="H56" s="161"/>
      <c r="I56" s="206">
        <v>349537171.62000006</v>
      </c>
    </row>
    <row r="57" spans="1:9" ht="15" customHeight="1" x14ac:dyDescent="0.3">
      <c r="A57" s="159"/>
      <c r="B57" s="161" t="s">
        <v>1251</v>
      </c>
      <c r="G57" s="208"/>
      <c r="H57" s="208"/>
      <c r="I57" s="207">
        <v>0.44372105065865508</v>
      </c>
    </row>
    <row r="58" spans="1:9" ht="15" customHeight="1" x14ac:dyDescent="0.3">
      <c r="A58" s="159"/>
      <c r="B58" s="161" t="s">
        <v>1252</v>
      </c>
      <c r="G58" s="206"/>
      <c r="H58" s="206"/>
      <c r="I58" s="205">
        <v>78.84</v>
      </c>
    </row>
    <row r="59" spans="1:9" ht="15" customHeight="1" x14ac:dyDescent="0.3">
      <c r="A59" s="159"/>
      <c r="B59" s="161" t="s">
        <v>1253</v>
      </c>
      <c r="G59" s="206"/>
      <c r="H59" s="206"/>
      <c r="I59" s="205">
        <v>129.75</v>
      </c>
    </row>
    <row r="60" spans="1:9" ht="15" customHeight="1" x14ac:dyDescent="0.3">
      <c r="A60" s="159"/>
      <c r="B60" s="161" t="s">
        <v>1254</v>
      </c>
      <c r="G60" s="208"/>
      <c r="H60" s="208"/>
      <c r="I60" s="208">
        <v>4.2259999999999999E-2</v>
      </c>
    </row>
    <row r="61" spans="1:9" ht="15" customHeight="1" x14ac:dyDescent="0.3">
      <c r="A61" s="159"/>
      <c r="B61" s="161" t="s">
        <v>1255</v>
      </c>
      <c r="G61" s="208"/>
      <c r="H61" s="208"/>
      <c r="I61" s="208">
        <v>1.136E-2</v>
      </c>
    </row>
    <row r="62" spans="1:9" ht="15" customHeight="1" thickBot="1" x14ac:dyDescent="0.35">
      <c r="A62" s="159"/>
      <c r="B62" s="161" t="s">
        <v>1256</v>
      </c>
      <c r="G62" s="209"/>
      <c r="H62" s="208"/>
      <c r="I62" s="209">
        <v>54190</v>
      </c>
    </row>
    <row r="63" spans="1:9" ht="15" customHeight="1" x14ac:dyDescent="0.3">
      <c r="A63" s="159"/>
      <c r="B63" s="210" t="s">
        <v>1257</v>
      </c>
      <c r="C63" s="210"/>
      <c r="D63" s="210"/>
      <c r="E63" s="210"/>
      <c r="F63" s="211" t="s">
        <v>1258</v>
      </c>
      <c r="G63" s="211" t="s">
        <v>1259</v>
      </c>
      <c r="H63" s="211" t="s">
        <v>1260</v>
      </c>
      <c r="I63" s="211" t="s">
        <v>1261</v>
      </c>
    </row>
    <row r="64" spans="1:9" ht="15" customHeight="1" x14ac:dyDescent="0.3">
      <c r="A64" s="159"/>
      <c r="B64" s="161" t="s">
        <v>1262</v>
      </c>
      <c r="F64" s="212">
        <v>29</v>
      </c>
      <c r="G64" s="198">
        <v>5.3406998158379376E-2</v>
      </c>
      <c r="H64" s="213">
        <v>90988761.799999997</v>
      </c>
      <c r="I64" s="198">
        <v>0.11550596692450885</v>
      </c>
    </row>
    <row r="65" spans="1:9" ht="15" customHeight="1" thickBot="1" x14ac:dyDescent="0.35">
      <c r="A65" s="159"/>
      <c r="B65" s="168" t="s">
        <v>1209</v>
      </c>
      <c r="C65" s="168"/>
      <c r="D65" s="168"/>
      <c r="E65" s="168"/>
      <c r="F65" s="214">
        <v>514</v>
      </c>
      <c r="G65" s="198">
        <v>0.94659300184162065</v>
      </c>
      <c r="H65" s="215">
        <v>696752029.63</v>
      </c>
      <c r="I65" s="198">
        <v>0.88449403307549124</v>
      </c>
    </row>
    <row r="66" spans="1:9" ht="15" customHeight="1" x14ac:dyDescent="0.3">
      <c r="A66" s="159"/>
      <c r="B66" s="210" t="s">
        <v>1263</v>
      </c>
      <c r="C66" s="216"/>
      <c r="D66" s="216"/>
      <c r="E66" s="217"/>
      <c r="F66" s="218" t="s">
        <v>1258</v>
      </c>
      <c r="G66" s="211" t="s">
        <v>1259</v>
      </c>
      <c r="H66" s="211" t="s">
        <v>1260</v>
      </c>
      <c r="I66" s="211" t="s">
        <v>1261</v>
      </c>
    </row>
    <row r="67" spans="1:9" ht="15" customHeight="1" x14ac:dyDescent="0.3">
      <c r="A67" s="159"/>
      <c r="B67" s="161" t="s">
        <v>1264</v>
      </c>
      <c r="C67" s="217"/>
      <c r="D67" s="217"/>
      <c r="E67" s="217"/>
      <c r="F67" s="219">
        <v>278</v>
      </c>
      <c r="G67" s="201">
        <v>0.51197053406998161</v>
      </c>
      <c r="H67" s="213">
        <v>180474172.37</v>
      </c>
      <c r="I67" s="201">
        <v>0.22910349995000515</v>
      </c>
    </row>
    <row r="68" spans="1:9" ht="15" customHeight="1" x14ac:dyDescent="0.3">
      <c r="A68" s="159"/>
      <c r="B68" s="161" t="s">
        <v>1265</v>
      </c>
      <c r="C68" s="217"/>
      <c r="D68" s="217"/>
      <c r="E68" s="217"/>
      <c r="F68" s="219">
        <v>1</v>
      </c>
      <c r="G68" s="201">
        <v>1.841620626151013E-3</v>
      </c>
      <c r="H68" s="213">
        <v>10000000</v>
      </c>
      <c r="I68" s="201">
        <v>1.2694531131042257E-2</v>
      </c>
    </row>
    <row r="69" spans="1:9" ht="15" customHeight="1" x14ac:dyDescent="0.3">
      <c r="A69" s="159"/>
      <c r="B69" s="161" t="s">
        <v>1266</v>
      </c>
      <c r="C69" s="217"/>
      <c r="D69" s="217"/>
      <c r="E69" s="217"/>
      <c r="F69" s="219">
        <v>0</v>
      </c>
      <c r="G69" s="201">
        <v>0</v>
      </c>
      <c r="H69" s="213">
        <v>0</v>
      </c>
      <c r="I69" s="201">
        <v>0</v>
      </c>
    </row>
    <row r="70" spans="1:9" ht="15" customHeight="1" x14ac:dyDescent="0.3">
      <c r="A70" s="159"/>
      <c r="B70" s="161" t="s">
        <v>1267</v>
      </c>
      <c r="C70" s="217"/>
      <c r="D70" s="217"/>
      <c r="E70" s="217"/>
      <c r="F70" s="219">
        <v>0</v>
      </c>
      <c r="G70" s="201">
        <v>0</v>
      </c>
      <c r="H70" s="213">
        <v>0</v>
      </c>
      <c r="I70" s="201">
        <v>0</v>
      </c>
    </row>
    <row r="71" spans="1:9" ht="15" customHeight="1" x14ac:dyDescent="0.3">
      <c r="A71" s="159"/>
      <c r="B71" s="161" t="s">
        <v>1268</v>
      </c>
      <c r="C71" s="217"/>
      <c r="D71" s="217"/>
      <c r="E71" s="217"/>
      <c r="F71" s="219">
        <v>0</v>
      </c>
      <c r="G71" s="201">
        <v>0</v>
      </c>
      <c r="H71" s="213">
        <v>0</v>
      </c>
      <c r="I71" s="201">
        <v>0</v>
      </c>
    </row>
    <row r="72" spans="1:9" ht="15" customHeight="1" thickBot="1" x14ac:dyDescent="0.35">
      <c r="A72" s="159"/>
      <c r="B72" s="171" t="s">
        <v>90</v>
      </c>
      <c r="C72" s="220"/>
      <c r="D72" s="220"/>
      <c r="E72" s="220"/>
      <c r="F72" s="221">
        <v>264</v>
      </c>
      <c r="G72" s="222">
        <v>0.48618784530386738</v>
      </c>
      <c r="H72" s="223">
        <v>597266619.05999994</v>
      </c>
      <c r="I72" s="222">
        <v>0.75820196891895264</v>
      </c>
    </row>
    <row r="73" spans="1:9" ht="15" customHeight="1" thickBot="1" x14ac:dyDescent="0.35">
      <c r="A73" s="159"/>
      <c r="B73" s="167" t="s">
        <v>1269</v>
      </c>
      <c r="C73" s="268"/>
      <c r="D73" s="268"/>
      <c r="E73" s="268"/>
      <c r="F73" s="268"/>
      <c r="G73" s="268"/>
      <c r="H73" s="268"/>
      <c r="I73" s="268"/>
    </row>
    <row r="74" spans="1:9" ht="15" customHeight="1" x14ac:dyDescent="0.3">
      <c r="A74" s="159"/>
      <c r="B74" s="210" t="s">
        <v>1270</v>
      </c>
      <c r="C74" s="210"/>
      <c r="D74" s="210"/>
      <c r="E74" s="210"/>
      <c r="F74" s="211" t="s">
        <v>1258</v>
      </c>
      <c r="G74" s="211" t="s">
        <v>1259</v>
      </c>
      <c r="H74" s="211" t="s">
        <v>1260</v>
      </c>
      <c r="I74" s="211" t="s">
        <v>1261</v>
      </c>
    </row>
    <row r="75" spans="1:9" ht="15" customHeight="1" x14ac:dyDescent="0.3">
      <c r="A75" s="159"/>
      <c r="B75" s="161" t="s">
        <v>1271</v>
      </c>
      <c r="F75" s="212">
        <v>1</v>
      </c>
      <c r="G75" s="198">
        <v>1.841620626151013E-3</v>
      </c>
      <c r="H75" s="213">
        <v>4872443.5199999996</v>
      </c>
      <c r="I75" s="198">
        <v>6.1853385948885111E-3</v>
      </c>
    </row>
    <row r="76" spans="1:9" ht="15" customHeight="1" x14ac:dyDescent="0.3">
      <c r="A76" s="159"/>
      <c r="B76" s="161" t="s">
        <v>1272</v>
      </c>
      <c r="F76" s="212">
        <v>1</v>
      </c>
      <c r="G76" s="198">
        <v>1.841620626151013E-3</v>
      </c>
      <c r="H76" s="213">
        <v>3495631.68</v>
      </c>
      <c r="I76" s="198">
        <v>4.437540518441755E-3</v>
      </c>
    </row>
    <row r="77" spans="1:9" ht="15" customHeight="1" x14ac:dyDescent="0.3">
      <c r="A77" s="159"/>
      <c r="B77" s="161" t="s">
        <v>1273</v>
      </c>
      <c r="F77" s="212">
        <v>1</v>
      </c>
      <c r="G77" s="198">
        <v>1.841620626151013E-3</v>
      </c>
      <c r="H77" s="213">
        <v>10244287.560000001</v>
      </c>
      <c r="I77" s="198">
        <v>1.3004642734576893E-2</v>
      </c>
    </row>
    <row r="78" spans="1:9" ht="15" customHeight="1" x14ac:dyDescent="0.3">
      <c r="A78" s="159"/>
      <c r="B78" s="161" t="s">
        <v>1274</v>
      </c>
      <c r="F78" s="212">
        <v>3</v>
      </c>
      <c r="G78" s="198">
        <v>5.5248618784530384E-3</v>
      </c>
      <c r="H78" s="213">
        <v>27069467.920000002</v>
      </c>
      <c r="I78" s="198">
        <v>3.436342032111897E-2</v>
      </c>
    </row>
    <row r="79" spans="1:9" ht="15" customHeight="1" x14ac:dyDescent="0.3">
      <c r="A79" s="159"/>
      <c r="B79" s="161" t="s">
        <v>1275</v>
      </c>
      <c r="F79" s="212">
        <v>4</v>
      </c>
      <c r="G79" s="198">
        <v>7.3664825046040518E-3</v>
      </c>
      <c r="H79" s="213">
        <v>29481426.75</v>
      </c>
      <c r="I79" s="198">
        <v>3.7425288966541695E-2</v>
      </c>
    </row>
    <row r="80" spans="1:9" ht="15" customHeight="1" x14ac:dyDescent="0.3">
      <c r="A80" s="159"/>
      <c r="B80" s="161" t="s">
        <v>1276</v>
      </c>
      <c r="F80" s="212">
        <v>13</v>
      </c>
      <c r="G80" s="198">
        <v>2.3941068139963169E-2</v>
      </c>
      <c r="H80" s="213">
        <v>47394638.109999999</v>
      </c>
      <c r="I80" s="198">
        <v>6.0165270893187676E-2</v>
      </c>
    </row>
    <row r="81" spans="1:9" ht="15" customHeight="1" x14ac:dyDescent="0.3">
      <c r="A81" s="159"/>
      <c r="B81" s="161" t="s">
        <v>1277</v>
      </c>
      <c r="F81" s="212">
        <v>29</v>
      </c>
      <c r="G81" s="198">
        <v>5.3406998158379376E-2</v>
      </c>
      <c r="H81" s="213">
        <v>55580955.659999996</v>
      </c>
      <c r="I81" s="198">
        <v>7.0557417191894928E-2</v>
      </c>
    </row>
    <row r="82" spans="1:9" ht="15" customHeight="1" x14ac:dyDescent="0.3">
      <c r="A82" s="159"/>
      <c r="B82" s="161" t="s">
        <v>1278</v>
      </c>
      <c r="F82" s="212">
        <v>46</v>
      </c>
      <c r="G82" s="198">
        <v>8.4714548802946599E-2</v>
      </c>
      <c r="H82" s="213">
        <v>118097355.41</v>
      </c>
      <c r="I82" s="198">
        <v>0.14991905547460066</v>
      </c>
    </row>
    <row r="83" spans="1:9" ht="15" customHeight="1" x14ac:dyDescent="0.3">
      <c r="A83" s="159"/>
      <c r="B83" s="161" t="s">
        <v>1279</v>
      </c>
      <c r="F83" s="212">
        <v>43</v>
      </c>
      <c r="G83" s="198">
        <v>7.918968692449356E-2</v>
      </c>
      <c r="H83" s="213">
        <v>118956393.28</v>
      </c>
      <c r="I83" s="198">
        <v>0.15100956377294661</v>
      </c>
    </row>
    <row r="84" spans="1:9" ht="15" customHeight="1" thickBot="1" x14ac:dyDescent="0.35">
      <c r="A84" s="159"/>
      <c r="B84" s="171" t="s">
        <v>1280</v>
      </c>
      <c r="C84" s="171"/>
      <c r="D84" s="171"/>
      <c r="E84" s="171"/>
      <c r="F84" s="224">
        <v>402</v>
      </c>
      <c r="G84" s="222">
        <v>0.74033149171270718</v>
      </c>
      <c r="H84" s="223">
        <v>372548191.54000002</v>
      </c>
      <c r="I84" s="222">
        <v>0.47293246153180241</v>
      </c>
    </row>
    <row r="85" spans="1:9" ht="15" customHeight="1" x14ac:dyDescent="0.3">
      <c r="A85" s="159"/>
      <c r="B85" s="175" t="s">
        <v>1281</v>
      </c>
      <c r="C85" s="175"/>
      <c r="D85" s="175"/>
      <c r="E85" s="175"/>
      <c r="F85" s="218" t="s">
        <v>1258</v>
      </c>
      <c r="G85" s="218" t="s">
        <v>1259</v>
      </c>
      <c r="H85" s="218" t="s">
        <v>1260</v>
      </c>
      <c r="I85" s="218" t="s">
        <v>1261</v>
      </c>
    </row>
    <row r="86" spans="1:9" ht="15" customHeight="1" x14ac:dyDescent="0.3">
      <c r="A86" s="159"/>
      <c r="B86" s="161" t="s">
        <v>1271</v>
      </c>
      <c r="F86" s="212">
        <v>19</v>
      </c>
      <c r="G86" s="198">
        <v>3.4990791896869246E-2</v>
      </c>
      <c r="H86" s="213">
        <v>4186470.73</v>
      </c>
      <c r="I86" s="198">
        <v>5.3145283011182204E-3</v>
      </c>
    </row>
    <row r="87" spans="1:9" ht="15" customHeight="1" x14ac:dyDescent="0.3">
      <c r="A87" s="159"/>
      <c r="B87" s="161" t="s">
        <v>1272</v>
      </c>
      <c r="F87" s="212">
        <v>14</v>
      </c>
      <c r="G87" s="198">
        <v>2.5782688766114181E-2</v>
      </c>
      <c r="H87" s="213">
        <v>569304.18000000005</v>
      </c>
      <c r="I87" s="198">
        <v>7.2270496360424849E-4</v>
      </c>
    </row>
    <row r="88" spans="1:9" ht="15" customHeight="1" x14ac:dyDescent="0.3">
      <c r="A88" s="159"/>
      <c r="B88" s="161" t="s">
        <v>1282</v>
      </c>
      <c r="F88" s="212">
        <v>21</v>
      </c>
      <c r="G88" s="198">
        <v>3.8674033149171269E-2</v>
      </c>
      <c r="H88" s="213">
        <v>1366797.67</v>
      </c>
      <c r="I88" s="198">
        <v>1.7350855571651022E-3</v>
      </c>
    </row>
    <row r="89" spans="1:9" ht="15" customHeight="1" x14ac:dyDescent="0.3">
      <c r="A89" s="159"/>
      <c r="B89" s="161" t="s">
        <v>1275</v>
      </c>
      <c r="F89" s="212">
        <v>38</v>
      </c>
      <c r="G89" s="198">
        <v>6.9981583793738492E-2</v>
      </c>
      <c r="H89" s="213">
        <v>6376610.5</v>
      </c>
      <c r="I89" s="198">
        <v>8.0948080502780927E-3</v>
      </c>
    </row>
    <row r="90" spans="1:9" ht="15" customHeight="1" x14ac:dyDescent="0.3">
      <c r="A90" s="159"/>
      <c r="B90" s="161" t="s">
        <v>1276</v>
      </c>
      <c r="F90" s="212">
        <v>24</v>
      </c>
      <c r="G90" s="198">
        <v>4.4198895027624308E-2</v>
      </c>
      <c r="H90" s="213">
        <v>14774238.18</v>
      </c>
      <c r="I90" s="198">
        <v>1.875520265134431E-2</v>
      </c>
    </row>
    <row r="91" spans="1:9" ht="15" customHeight="1" x14ac:dyDescent="0.3">
      <c r="A91" s="159"/>
      <c r="B91" s="161" t="s">
        <v>1277</v>
      </c>
      <c r="F91" s="212">
        <v>44</v>
      </c>
      <c r="G91" s="198">
        <v>8.1031307550644568E-2</v>
      </c>
      <c r="H91" s="213">
        <v>26105285.940000001</v>
      </c>
      <c r="I91" s="198">
        <v>3.3139436505008973E-2</v>
      </c>
    </row>
    <row r="92" spans="1:9" ht="15" customHeight="1" x14ac:dyDescent="0.3">
      <c r="A92" s="159"/>
      <c r="B92" s="161" t="s">
        <v>1278</v>
      </c>
      <c r="F92" s="212">
        <v>57</v>
      </c>
      <c r="G92" s="198">
        <v>0.10497237569060773</v>
      </c>
      <c r="H92" s="213">
        <v>31361994.640000001</v>
      </c>
      <c r="I92" s="198">
        <v>3.9812581728906039E-2</v>
      </c>
    </row>
    <row r="93" spans="1:9" ht="15" customHeight="1" x14ac:dyDescent="0.3">
      <c r="A93" s="159"/>
      <c r="B93" s="161" t="s">
        <v>1279</v>
      </c>
      <c r="F93" s="212">
        <v>49</v>
      </c>
      <c r="G93" s="198">
        <v>9.0239410681399637E-2</v>
      </c>
      <c r="H93" s="213">
        <v>59950121.609999999</v>
      </c>
      <c r="I93" s="198">
        <v>7.6103868508791417E-2</v>
      </c>
    </row>
    <row r="94" spans="1:9" ht="15" customHeight="1" x14ac:dyDescent="0.3">
      <c r="A94" s="159"/>
      <c r="B94" s="161" t="s">
        <v>1283</v>
      </c>
      <c r="F94" s="212">
        <v>30</v>
      </c>
      <c r="G94" s="198">
        <v>5.5248618784530384E-2</v>
      </c>
      <c r="H94" s="213">
        <v>28688349.949999999</v>
      </c>
      <c r="I94" s="198">
        <v>3.6418515153850958E-2</v>
      </c>
    </row>
    <row r="95" spans="1:9" ht="15" customHeight="1" x14ac:dyDescent="0.3">
      <c r="A95" s="159"/>
      <c r="B95" s="161" t="s">
        <v>1284</v>
      </c>
      <c r="F95" s="212">
        <v>47</v>
      </c>
      <c r="G95" s="198">
        <v>8.6556169429097607E-2</v>
      </c>
      <c r="H95" s="213">
        <v>37933461.399999999</v>
      </c>
      <c r="I95" s="198">
        <v>4.8154750665048977E-2</v>
      </c>
    </row>
    <row r="96" spans="1:9" ht="15" customHeight="1" x14ac:dyDescent="0.3">
      <c r="A96" s="159"/>
      <c r="B96" s="161" t="s">
        <v>1285</v>
      </c>
      <c r="F96" s="212">
        <v>49</v>
      </c>
      <c r="G96" s="198">
        <v>9.0239410681399637E-2</v>
      </c>
      <c r="H96" s="213">
        <v>100187781.12</v>
      </c>
      <c r="I96" s="198">
        <v>0.12718369063778878</v>
      </c>
    </row>
    <row r="97" spans="1:9" ht="15" customHeight="1" x14ac:dyDescent="0.3">
      <c r="A97" s="159"/>
      <c r="B97" s="161" t="s">
        <v>1286</v>
      </c>
      <c r="F97" s="212">
        <v>21</v>
      </c>
      <c r="G97" s="198">
        <v>3.8674033149171269E-2</v>
      </c>
      <c r="H97" s="213">
        <v>33479751.260000002</v>
      </c>
      <c r="I97" s="198">
        <v>4.2500974462962124E-2</v>
      </c>
    </row>
    <row r="98" spans="1:9" ht="15" customHeight="1" x14ac:dyDescent="0.3">
      <c r="A98" s="159"/>
      <c r="B98" s="161" t="s">
        <v>1287</v>
      </c>
      <c r="F98" s="212">
        <v>13</v>
      </c>
      <c r="G98" s="198">
        <v>2.3941068139963169E-2</v>
      </c>
      <c r="H98" s="213">
        <v>37605144.549999997</v>
      </c>
      <c r="I98" s="198">
        <v>4.7737967817731902E-2</v>
      </c>
    </row>
    <row r="99" spans="1:9" ht="15" customHeight="1" thickBot="1" x14ac:dyDescent="0.35">
      <c r="A99" s="159"/>
      <c r="B99" s="171" t="s">
        <v>1288</v>
      </c>
      <c r="C99" s="171"/>
      <c r="D99" s="171"/>
      <c r="E99" s="171"/>
      <c r="F99" s="224">
        <v>117</v>
      </c>
      <c r="G99" s="222">
        <v>0.21546961325966851</v>
      </c>
      <c r="H99" s="223">
        <v>405155479.69999999</v>
      </c>
      <c r="I99" s="222">
        <v>0.51432588499640086</v>
      </c>
    </row>
    <row r="100" spans="1:9" ht="15" customHeight="1" x14ac:dyDescent="0.3">
      <c r="A100" s="159"/>
      <c r="B100" s="175" t="s">
        <v>1289</v>
      </c>
      <c r="C100" s="175"/>
      <c r="D100" s="175"/>
      <c r="E100" s="175"/>
      <c r="F100" s="211" t="s">
        <v>1258</v>
      </c>
      <c r="G100" s="218" t="s">
        <v>1259</v>
      </c>
      <c r="H100" s="211" t="s">
        <v>1260</v>
      </c>
      <c r="I100" s="211" t="s">
        <v>1261</v>
      </c>
    </row>
    <row r="101" spans="1:9" ht="15" customHeight="1" x14ac:dyDescent="0.3">
      <c r="A101" s="159"/>
      <c r="B101" s="161" t="s">
        <v>1290</v>
      </c>
      <c r="F101" s="212">
        <v>9</v>
      </c>
      <c r="G101" s="198">
        <v>1.6574585635359115E-2</v>
      </c>
      <c r="H101" s="213">
        <v>79132021.799999997</v>
      </c>
      <c r="I101" s="198">
        <v>0.10045439142024146</v>
      </c>
    </row>
    <row r="102" spans="1:9" ht="15" customHeight="1" x14ac:dyDescent="0.3">
      <c r="A102" s="159"/>
      <c r="B102" s="161" t="s">
        <v>1291</v>
      </c>
      <c r="F102" s="212">
        <v>533</v>
      </c>
      <c r="G102" s="198">
        <v>0.98158379373848992</v>
      </c>
      <c r="H102" s="213">
        <v>636196819.62</v>
      </c>
      <c r="I102" s="198">
        <v>0.80762203321361659</v>
      </c>
    </row>
    <row r="103" spans="1:9" ht="15" customHeight="1" thickBot="1" x14ac:dyDescent="0.35">
      <c r="A103" s="159"/>
      <c r="B103" s="168" t="s">
        <v>1292</v>
      </c>
      <c r="F103" s="212">
        <v>1</v>
      </c>
      <c r="G103" s="198">
        <v>1.841620626151013E-3</v>
      </c>
      <c r="H103" s="213">
        <v>72411950.010000005</v>
      </c>
      <c r="I103" s="198">
        <v>9.1923575366142068E-2</v>
      </c>
    </row>
    <row r="104" spans="1:9" ht="15" customHeight="1" x14ac:dyDescent="0.3">
      <c r="A104" s="159"/>
      <c r="B104" s="175" t="s">
        <v>1293</v>
      </c>
      <c r="C104" s="225"/>
      <c r="D104" s="225"/>
      <c r="E104" s="225"/>
      <c r="F104" s="211" t="s">
        <v>1258</v>
      </c>
      <c r="G104" s="211" t="s">
        <v>1259</v>
      </c>
      <c r="H104" s="211" t="s">
        <v>1260</v>
      </c>
      <c r="I104" s="211" t="s">
        <v>1261</v>
      </c>
    </row>
    <row r="105" spans="1:9" ht="15" customHeight="1" x14ac:dyDescent="0.3">
      <c r="A105" s="159"/>
      <c r="B105" s="161" t="s">
        <v>1294</v>
      </c>
      <c r="F105" s="226">
        <v>6</v>
      </c>
      <c r="G105" s="201">
        <v>1.1049723756906077E-2</v>
      </c>
      <c r="H105" s="197">
        <v>55288604.700000003</v>
      </c>
      <c r="I105" s="201">
        <v>7.0186291355603933E-2</v>
      </c>
    </row>
    <row r="106" spans="1:9" ht="15" customHeight="1" x14ac:dyDescent="0.3">
      <c r="A106" s="159"/>
      <c r="B106" s="161" t="s">
        <v>1295</v>
      </c>
      <c r="F106" s="226">
        <v>3</v>
      </c>
      <c r="G106" s="201">
        <v>5.5248618784530384E-3</v>
      </c>
      <c r="H106" s="197">
        <v>23843417.100000001</v>
      </c>
      <c r="I106" s="201">
        <v>3.0268100064637531E-2</v>
      </c>
    </row>
    <row r="107" spans="1:9" ht="15" customHeight="1" x14ac:dyDescent="0.3">
      <c r="A107" s="159"/>
      <c r="B107" s="161" t="s">
        <v>1296</v>
      </c>
      <c r="F107" s="226">
        <v>1</v>
      </c>
      <c r="G107" s="201">
        <v>1.841620626151013E-3</v>
      </c>
      <c r="H107" s="197">
        <v>72411950.010000005</v>
      </c>
      <c r="I107" s="201">
        <v>9.1923575366142068E-2</v>
      </c>
    </row>
    <row r="108" spans="1:9" ht="15" customHeight="1" thickBot="1" x14ac:dyDescent="0.35">
      <c r="A108" s="159"/>
      <c r="B108" s="161" t="s">
        <v>1297</v>
      </c>
      <c r="F108" s="212">
        <v>533</v>
      </c>
      <c r="G108" s="201">
        <v>0.98158379373848992</v>
      </c>
      <c r="H108" s="213">
        <v>636196819.62</v>
      </c>
      <c r="I108" s="201">
        <v>0.80762203321361659</v>
      </c>
    </row>
    <row r="109" spans="1:9" ht="15" customHeight="1" x14ac:dyDescent="0.3">
      <c r="A109" s="159"/>
      <c r="B109" s="210" t="s">
        <v>1298</v>
      </c>
      <c r="C109" s="210"/>
      <c r="D109" s="210"/>
      <c r="E109" s="210"/>
      <c r="F109" s="211" t="s">
        <v>1258</v>
      </c>
      <c r="G109" s="211" t="s">
        <v>1259</v>
      </c>
      <c r="H109" s="211" t="s">
        <v>1260</v>
      </c>
      <c r="I109" s="211" t="s">
        <v>1261</v>
      </c>
    </row>
    <row r="110" spans="1:9" ht="15" customHeight="1" x14ac:dyDescent="0.3">
      <c r="A110" s="159"/>
      <c r="B110" s="175" t="s">
        <v>419</v>
      </c>
      <c r="C110" s="175"/>
      <c r="D110" s="175"/>
      <c r="E110" s="175"/>
      <c r="F110" s="227">
        <v>543</v>
      </c>
      <c r="G110" s="228">
        <v>1</v>
      </c>
      <c r="H110" s="229">
        <v>787740791.42999995</v>
      </c>
      <c r="I110" s="228">
        <v>0.99999999999999989</v>
      </c>
    </row>
    <row r="111" spans="1:9" ht="15" customHeight="1" x14ac:dyDescent="0.3">
      <c r="A111" s="159"/>
      <c r="B111" s="179" t="s">
        <v>1172</v>
      </c>
      <c r="F111" s="212">
        <v>45</v>
      </c>
      <c r="G111" s="198">
        <v>8.2872928176795577E-2</v>
      </c>
      <c r="H111" s="212">
        <v>237833975.27000001</v>
      </c>
      <c r="I111" s="198">
        <v>0.30191908030845493</v>
      </c>
    </row>
    <row r="112" spans="1:9" ht="15" customHeight="1" x14ac:dyDescent="0.3">
      <c r="A112" s="159"/>
      <c r="B112" s="179" t="s">
        <v>1299</v>
      </c>
      <c r="F112" s="212">
        <v>210</v>
      </c>
      <c r="G112" s="198">
        <v>0.38674033149171272</v>
      </c>
      <c r="H112" s="212">
        <v>183898840.38</v>
      </c>
      <c r="I112" s="198">
        <v>0.23345095541664809</v>
      </c>
    </row>
    <row r="113" spans="1:9" ht="15" customHeight="1" x14ac:dyDescent="0.3">
      <c r="A113" s="159"/>
      <c r="B113" s="179" t="s">
        <v>1300</v>
      </c>
      <c r="F113" s="212">
        <v>144</v>
      </c>
      <c r="G113" s="198">
        <v>0.26519337016574585</v>
      </c>
      <c r="H113" s="212">
        <v>173745220.63999999</v>
      </c>
      <c r="I113" s="198">
        <v>0.22056141122842857</v>
      </c>
    </row>
    <row r="114" spans="1:9" ht="15" customHeight="1" x14ac:dyDescent="0.3">
      <c r="A114" s="159"/>
      <c r="B114" s="179" t="s">
        <v>1175</v>
      </c>
      <c r="F114" s="212">
        <v>89</v>
      </c>
      <c r="G114" s="198">
        <v>0.16390423572744015</v>
      </c>
      <c r="H114" s="212">
        <v>77598476.599999994</v>
      </c>
      <c r="I114" s="198">
        <v>9.8507627692015404E-2</v>
      </c>
    </row>
    <row r="115" spans="1:9" ht="15" customHeight="1" x14ac:dyDescent="0.3">
      <c r="A115" s="159"/>
      <c r="B115" s="179" t="s">
        <v>1301</v>
      </c>
      <c r="F115" s="212">
        <v>20</v>
      </c>
      <c r="G115" s="198">
        <v>3.6832412523020261E-2</v>
      </c>
      <c r="H115" s="212">
        <v>65475521.630000003</v>
      </c>
      <c r="I115" s="198">
        <v>8.3118104765326564E-2</v>
      </c>
    </row>
    <row r="116" spans="1:9" ht="15" customHeight="1" x14ac:dyDescent="0.3">
      <c r="A116" s="159"/>
      <c r="B116" s="179" t="s">
        <v>1302</v>
      </c>
      <c r="F116" s="212">
        <v>6</v>
      </c>
      <c r="G116" s="198">
        <v>1.1049723756906077E-2</v>
      </c>
      <c r="H116" s="212">
        <v>27555780.539999999</v>
      </c>
      <c r="I116" s="198">
        <v>3.4980771390519839E-2</v>
      </c>
    </row>
    <row r="117" spans="1:9" ht="15" customHeight="1" thickBot="1" x14ac:dyDescent="0.35">
      <c r="A117" s="159"/>
      <c r="B117" s="230" t="s">
        <v>1182</v>
      </c>
      <c r="C117" s="171"/>
      <c r="D117" s="171"/>
      <c r="E117" s="168"/>
      <c r="F117" s="212">
        <v>29</v>
      </c>
      <c r="G117" s="222">
        <v>5.3406998158379376E-2</v>
      </c>
      <c r="H117" s="212">
        <v>21632976.370000001</v>
      </c>
      <c r="I117" s="198">
        <v>2.7462049198606654E-2</v>
      </c>
    </row>
    <row r="118" spans="1:9" ht="15" customHeight="1" x14ac:dyDescent="0.3">
      <c r="A118" s="159"/>
      <c r="B118" s="186" t="s">
        <v>1303</v>
      </c>
      <c r="C118" s="186"/>
      <c r="D118" s="186"/>
      <c r="E118" s="186"/>
      <c r="F118" s="211" t="s">
        <v>1258</v>
      </c>
      <c r="G118" s="218" t="s">
        <v>1259</v>
      </c>
      <c r="H118" s="211" t="s">
        <v>1260</v>
      </c>
      <c r="I118" s="211" t="s">
        <v>1261</v>
      </c>
    </row>
    <row r="119" spans="1:9" ht="15" customHeight="1" x14ac:dyDescent="0.3">
      <c r="A119" s="159"/>
      <c r="B119" s="196" t="s">
        <v>1304</v>
      </c>
      <c r="C119" s="196"/>
      <c r="D119" s="196"/>
      <c r="E119" s="196"/>
      <c r="F119" s="226">
        <v>0</v>
      </c>
      <c r="G119" s="201">
        <v>0</v>
      </c>
      <c r="H119" s="197">
        <v>0</v>
      </c>
      <c r="I119" s="201">
        <v>0</v>
      </c>
    </row>
    <row r="120" spans="1:9" ht="15" customHeight="1" x14ac:dyDescent="0.3">
      <c r="A120" s="159"/>
      <c r="B120" s="196" t="s">
        <v>1305</v>
      </c>
      <c r="C120" s="196"/>
      <c r="D120" s="196"/>
      <c r="E120" s="196"/>
      <c r="F120" s="226">
        <v>0</v>
      </c>
      <c r="G120" s="201">
        <v>0</v>
      </c>
      <c r="H120" s="197">
        <v>0</v>
      </c>
      <c r="I120" s="201">
        <v>0</v>
      </c>
    </row>
    <row r="121" spans="1:9" ht="15" customHeight="1" thickBot="1" x14ac:dyDescent="0.35">
      <c r="A121" s="159"/>
      <c r="B121" s="231" t="s">
        <v>1306</v>
      </c>
      <c r="C121" s="231"/>
      <c r="D121" s="231"/>
      <c r="E121" s="231"/>
      <c r="F121" s="224">
        <v>0</v>
      </c>
      <c r="G121" s="222">
        <v>0</v>
      </c>
      <c r="H121" s="223">
        <v>0</v>
      </c>
      <c r="I121" s="222">
        <v>0</v>
      </c>
    </row>
    <row r="122" spans="1:9" ht="15" customHeight="1" x14ac:dyDescent="0.3">
      <c r="A122" s="159"/>
      <c r="B122" s="232" t="s">
        <v>1307</v>
      </c>
      <c r="C122" s="196"/>
      <c r="D122" s="196"/>
      <c r="E122" s="196"/>
      <c r="F122" s="196"/>
      <c r="H122" s="218" t="s">
        <v>1308</v>
      </c>
      <c r="I122" s="201"/>
    </row>
    <row r="123" spans="1:9" ht="15" customHeight="1" x14ac:dyDescent="0.3">
      <c r="A123" s="159"/>
      <c r="C123" s="196"/>
      <c r="D123" s="196"/>
      <c r="E123" s="196"/>
      <c r="F123" s="196"/>
      <c r="G123" s="269"/>
      <c r="H123" s="218" t="s">
        <v>1309</v>
      </c>
      <c r="I123" s="233" t="s">
        <v>1310</v>
      </c>
    </row>
    <row r="124" spans="1:9" ht="15" customHeight="1" x14ac:dyDescent="0.3">
      <c r="A124" s="159"/>
      <c r="B124" s="196"/>
      <c r="C124" s="196"/>
      <c r="D124" s="196"/>
      <c r="E124" s="196"/>
      <c r="F124" s="196"/>
      <c r="G124" s="269"/>
      <c r="H124" s="234">
        <v>45107</v>
      </c>
      <c r="I124" s="235">
        <v>811651837.05999994</v>
      </c>
    </row>
    <row r="125" spans="1:9" ht="15" customHeight="1" x14ac:dyDescent="0.3">
      <c r="A125" s="159"/>
      <c r="B125" s="196"/>
      <c r="C125" s="196"/>
      <c r="D125" s="196"/>
      <c r="E125" s="196"/>
      <c r="F125" s="196"/>
      <c r="G125" s="269"/>
      <c r="H125" s="234">
        <v>45473</v>
      </c>
      <c r="I125" s="235">
        <v>690415366.83000004</v>
      </c>
    </row>
    <row r="126" spans="1:9" ht="15" customHeight="1" x14ac:dyDescent="0.3">
      <c r="A126" s="159"/>
      <c r="B126" s="196"/>
      <c r="C126" s="196"/>
      <c r="D126" s="196"/>
      <c r="E126" s="196"/>
      <c r="F126" s="196"/>
      <c r="G126" s="269"/>
      <c r="H126" s="234">
        <v>45838</v>
      </c>
      <c r="I126" s="235">
        <v>590771032.43000007</v>
      </c>
    </row>
    <row r="127" spans="1:9" ht="15" customHeight="1" x14ac:dyDescent="0.3">
      <c r="A127" s="159"/>
      <c r="B127" s="196"/>
      <c r="C127" s="196"/>
      <c r="D127" s="196"/>
      <c r="E127" s="196"/>
      <c r="F127" s="196"/>
      <c r="G127" s="269"/>
      <c r="H127" s="234">
        <v>46203</v>
      </c>
      <c r="I127" s="235">
        <v>504620902.00999999</v>
      </c>
    </row>
    <row r="128" spans="1:9" ht="15" customHeight="1" x14ac:dyDescent="0.3">
      <c r="A128" s="159"/>
      <c r="B128" s="196"/>
      <c r="C128" s="196"/>
      <c r="D128" s="196"/>
      <c r="E128" s="196"/>
      <c r="F128" s="196"/>
      <c r="G128" s="269"/>
      <c r="H128" s="234">
        <v>46568</v>
      </c>
      <c r="I128" s="235">
        <v>418314345.91000003</v>
      </c>
    </row>
    <row r="129" spans="1:9" ht="15" customHeight="1" x14ac:dyDescent="0.3">
      <c r="A129" s="159"/>
      <c r="B129" s="196"/>
      <c r="C129" s="196"/>
      <c r="D129" s="196"/>
      <c r="E129" s="196"/>
      <c r="F129" s="196"/>
      <c r="G129" s="269"/>
      <c r="H129" s="234">
        <v>46934</v>
      </c>
      <c r="I129" s="235">
        <v>348488975.31999999</v>
      </c>
    </row>
    <row r="130" spans="1:9" ht="15" customHeight="1" x14ac:dyDescent="0.3">
      <c r="A130" s="159"/>
      <c r="B130" s="196"/>
      <c r="C130" s="196"/>
      <c r="D130" s="196"/>
      <c r="E130" s="196"/>
      <c r="F130" s="196"/>
      <c r="G130" s="269"/>
      <c r="H130" s="234">
        <v>47299</v>
      </c>
      <c r="I130" s="235">
        <v>292020558.30000001</v>
      </c>
    </row>
    <row r="131" spans="1:9" ht="15" customHeight="1" x14ac:dyDescent="0.3">
      <c r="A131" s="159"/>
      <c r="B131" s="196"/>
      <c r="C131" s="196"/>
      <c r="D131" s="196"/>
      <c r="E131" s="196"/>
      <c r="F131" s="196"/>
      <c r="G131" s="269"/>
      <c r="H131" s="234">
        <v>47664</v>
      </c>
      <c r="I131" s="235">
        <v>228100687.03999999</v>
      </c>
    </row>
    <row r="132" spans="1:9" ht="15" customHeight="1" x14ac:dyDescent="0.3">
      <c r="A132" s="159"/>
      <c r="B132" s="196"/>
      <c r="C132" s="196"/>
      <c r="D132" s="196"/>
      <c r="E132" s="196"/>
      <c r="F132" s="196"/>
      <c r="G132" s="269"/>
      <c r="H132" s="234">
        <v>48029</v>
      </c>
      <c r="I132" s="235">
        <v>188815072.78</v>
      </c>
    </row>
    <row r="133" spans="1:9" ht="15" customHeight="1" x14ac:dyDescent="0.3">
      <c r="A133" s="159"/>
      <c r="B133" s="196"/>
      <c r="C133" s="196"/>
      <c r="D133" s="196"/>
      <c r="E133" s="196"/>
      <c r="F133" s="196"/>
      <c r="G133" s="269"/>
      <c r="H133" s="234">
        <v>48395</v>
      </c>
      <c r="I133" s="235">
        <v>155951000.41999999</v>
      </c>
    </row>
    <row r="134" spans="1:9" ht="15" customHeight="1" x14ac:dyDescent="0.3">
      <c r="A134" s="159"/>
      <c r="B134" s="196"/>
      <c r="C134" s="196"/>
      <c r="D134" s="196"/>
      <c r="E134" s="196"/>
      <c r="F134" s="196"/>
      <c r="G134" s="269"/>
      <c r="H134" s="234">
        <v>48760</v>
      </c>
      <c r="I134" s="235">
        <v>127218557.56999999</v>
      </c>
    </row>
    <row r="135" spans="1:9" ht="15" customHeight="1" x14ac:dyDescent="0.3">
      <c r="A135" s="159"/>
      <c r="B135" s="196"/>
      <c r="C135" s="196"/>
      <c r="D135" s="196"/>
      <c r="E135" s="196"/>
      <c r="F135" s="196"/>
      <c r="G135" s="269"/>
      <c r="H135" s="234">
        <v>49125</v>
      </c>
      <c r="I135" s="235">
        <v>102583093.31999999</v>
      </c>
    </row>
    <row r="136" spans="1:9" ht="15" customHeight="1" x14ac:dyDescent="0.3">
      <c r="A136" s="159"/>
      <c r="B136" s="196"/>
      <c r="C136" s="196"/>
      <c r="D136" s="196"/>
      <c r="E136" s="196"/>
      <c r="F136" s="196"/>
      <c r="G136" s="269"/>
      <c r="H136" s="234">
        <v>49490</v>
      </c>
      <c r="I136" s="235">
        <v>80921377.950000003</v>
      </c>
    </row>
    <row r="137" spans="1:9" ht="15" customHeight="1" x14ac:dyDescent="0.3">
      <c r="A137" s="159"/>
      <c r="B137" s="196"/>
      <c r="C137" s="196"/>
      <c r="D137" s="196"/>
      <c r="E137" s="196"/>
      <c r="F137" s="196"/>
      <c r="G137" s="269"/>
      <c r="H137" s="234">
        <v>49856</v>
      </c>
      <c r="I137" s="235">
        <v>62547842.969999999</v>
      </c>
    </row>
    <row r="138" spans="1:9" ht="15" customHeight="1" x14ac:dyDescent="0.3">
      <c r="A138" s="159"/>
      <c r="B138" s="196"/>
      <c r="C138" s="196"/>
      <c r="D138" s="196"/>
      <c r="E138" s="196"/>
      <c r="F138" s="196"/>
      <c r="G138" s="269"/>
      <c r="H138" s="234">
        <v>50221</v>
      </c>
      <c r="I138" s="235">
        <v>45531258.219999999</v>
      </c>
    </row>
    <row r="139" spans="1:9" ht="15" customHeight="1" x14ac:dyDescent="0.3">
      <c r="A139" s="159"/>
      <c r="B139" s="196"/>
      <c r="C139" s="196"/>
      <c r="D139" s="196"/>
      <c r="E139" s="196"/>
      <c r="F139" s="196"/>
      <c r="G139" s="269"/>
      <c r="H139" s="234">
        <v>50586</v>
      </c>
      <c r="I139" s="235">
        <v>30718056.68</v>
      </c>
    </row>
    <row r="140" spans="1:9" ht="15" customHeight="1" x14ac:dyDescent="0.3">
      <c r="A140" s="159"/>
      <c r="B140" s="196"/>
      <c r="C140" s="196"/>
      <c r="D140" s="196"/>
      <c r="E140" s="196"/>
      <c r="F140" s="196"/>
      <c r="G140" s="269"/>
      <c r="H140" s="234">
        <v>50951</v>
      </c>
      <c r="I140" s="235">
        <v>18560542.73</v>
      </c>
    </row>
    <row r="141" spans="1:9" ht="15" customHeight="1" x14ac:dyDescent="0.3">
      <c r="A141" s="159"/>
      <c r="B141" s="196"/>
      <c r="C141" s="196"/>
      <c r="D141" s="196"/>
      <c r="E141" s="196"/>
      <c r="F141" s="196"/>
      <c r="G141" s="269"/>
      <c r="H141" s="234">
        <v>52778</v>
      </c>
      <c r="I141" s="235">
        <v>43290.01</v>
      </c>
    </row>
    <row r="142" spans="1:9" ht="15" customHeight="1" x14ac:dyDescent="0.3">
      <c r="A142" s="159"/>
      <c r="B142" s="196"/>
      <c r="C142" s="196"/>
      <c r="D142" s="196"/>
      <c r="E142" s="196"/>
      <c r="F142" s="196"/>
      <c r="G142" s="269"/>
      <c r="H142" s="234">
        <v>54604</v>
      </c>
      <c r="I142" s="235">
        <v>0</v>
      </c>
    </row>
    <row r="143" spans="1:9" ht="15" customHeight="1" x14ac:dyDescent="0.3">
      <c r="A143" s="159"/>
      <c r="B143" s="196"/>
      <c r="C143" s="196"/>
      <c r="D143" s="196"/>
      <c r="E143" s="196"/>
      <c r="F143" s="196"/>
      <c r="G143" s="269"/>
      <c r="H143" s="234"/>
      <c r="I143" s="235"/>
    </row>
    <row r="144" spans="1:9" ht="15" customHeight="1" thickBot="1" x14ac:dyDescent="0.35">
      <c r="A144" s="159"/>
      <c r="B144" s="199"/>
      <c r="C144" s="199"/>
      <c r="D144" s="199"/>
      <c r="E144" s="199"/>
      <c r="F144" s="199"/>
      <c r="G144" s="236"/>
      <c r="H144" s="237"/>
      <c r="I144" s="238"/>
    </row>
    <row r="145" spans="1:9" ht="15" customHeight="1" x14ac:dyDescent="0.2">
      <c r="A145" s="159"/>
      <c r="B145" s="239" t="s">
        <v>1311</v>
      </c>
      <c r="C145" s="196"/>
      <c r="D145" s="196"/>
      <c r="E145" s="196"/>
      <c r="F145" s="196"/>
      <c r="G145" s="196"/>
      <c r="H145" s="201"/>
      <c r="I145" s="201"/>
    </row>
    <row r="146" spans="1:9" ht="15" customHeight="1" x14ac:dyDescent="0.2">
      <c r="A146" s="159"/>
      <c r="B146" s="239"/>
      <c r="C146" s="240"/>
      <c r="D146" s="240"/>
      <c r="E146" s="240"/>
      <c r="F146" s="196"/>
      <c r="G146" s="196"/>
      <c r="H146" s="201"/>
      <c r="I146" s="201"/>
    </row>
    <row r="147" spans="1:9" ht="15" customHeight="1" x14ac:dyDescent="0.3">
      <c r="A147" s="159"/>
      <c r="B147" s="167" t="s">
        <v>1312</v>
      </c>
      <c r="C147" s="268"/>
      <c r="D147" s="268"/>
      <c r="E147" s="268"/>
      <c r="F147" s="268"/>
      <c r="G147" s="268"/>
      <c r="H147" s="268"/>
      <c r="I147" s="268"/>
    </row>
    <row r="148" spans="1:9" ht="15" customHeight="1" thickBot="1" x14ac:dyDescent="0.35">
      <c r="A148" s="159"/>
      <c r="B148" s="241" t="s">
        <v>1313</v>
      </c>
      <c r="C148" s="242" t="s">
        <v>1314</v>
      </c>
      <c r="D148" s="242" t="s">
        <v>1315</v>
      </c>
      <c r="E148" s="242" t="s">
        <v>1316</v>
      </c>
      <c r="F148" s="242" t="s">
        <v>1317</v>
      </c>
      <c r="G148" s="242" t="s">
        <v>1318</v>
      </c>
      <c r="H148" s="243" t="s">
        <v>1319</v>
      </c>
      <c r="I148" s="242" t="s">
        <v>1320</v>
      </c>
    </row>
    <row r="149" spans="1:9" ht="15" customHeight="1" x14ac:dyDescent="0.3">
      <c r="A149" s="159"/>
      <c r="B149" s="244" t="s">
        <v>1321</v>
      </c>
      <c r="C149" s="245">
        <v>109325424.5999999</v>
      </c>
      <c r="D149" s="245">
        <v>99644334.399999976</v>
      </c>
      <c r="E149" s="245">
        <v>86150130.420000076</v>
      </c>
      <c r="F149" s="245">
        <v>86306556.099999964</v>
      </c>
      <c r="G149" s="245">
        <v>69825370.590000033</v>
      </c>
      <c r="H149" s="245">
        <v>209270417.75</v>
      </c>
      <c r="I149" s="245">
        <v>127218557.56999999</v>
      </c>
    </row>
    <row r="150" spans="1:9" ht="15" customHeight="1" thickBot="1" x14ac:dyDescent="0.35">
      <c r="A150" s="159"/>
      <c r="B150" s="241" t="s">
        <v>1322</v>
      </c>
      <c r="C150" s="246">
        <v>11911045.630000001</v>
      </c>
      <c r="D150" s="246">
        <v>0</v>
      </c>
      <c r="E150" s="246">
        <v>0</v>
      </c>
      <c r="F150" s="246">
        <v>0</v>
      </c>
      <c r="G150" s="246">
        <v>0</v>
      </c>
      <c r="H150" s="246">
        <v>12000000</v>
      </c>
      <c r="I150" s="197">
        <v>0</v>
      </c>
    </row>
    <row r="151" spans="1:9" ht="15" customHeight="1" thickBot="1" x14ac:dyDescent="0.35">
      <c r="A151" s="159"/>
      <c r="B151" s="247" t="s">
        <v>1217</v>
      </c>
      <c r="C151" s="248">
        <v>121236470.2299999</v>
      </c>
      <c r="D151" s="248">
        <v>99644334.399999976</v>
      </c>
      <c r="E151" s="248">
        <v>86150130.420000076</v>
      </c>
      <c r="F151" s="248">
        <v>86306556.099999964</v>
      </c>
      <c r="G151" s="248">
        <v>69825370.590000033</v>
      </c>
      <c r="H151" s="248">
        <v>221270417.75</v>
      </c>
      <c r="I151" s="248">
        <v>127218557.56999999</v>
      </c>
    </row>
    <row r="152" spans="1:9" ht="15" customHeight="1" thickBot="1" x14ac:dyDescent="0.35">
      <c r="A152" s="159"/>
      <c r="B152" s="247" t="s">
        <v>1323</v>
      </c>
      <c r="C152" s="248">
        <v>0</v>
      </c>
      <c r="D152" s="248">
        <v>0</v>
      </c>
      <c r="E152" s="248">
        <v>0</v>
      </c>
      <c r="F152" s="248">
        <v>0</v>
      </c>
      <c r="G152" s="248">
        <v>450000000</v>
      </c>
      <c r="H152" s="248">
        <v>0</v>
      </c>
      <c r="I152" s="248">
        <v>0</v>
      </c>
    </row>
    <row r="153" spans="1:9" ht="15" customHeight="1" x14ac:dyDescent="1.9">
      <c r="A153" s="159"/>
      <c r="B153" s="239" t="s">
        <v>1324</v>
      </c>
      <c r="C153" s="249"/>
      <c r="D153" s="249"/>
      <c r="E153" s="249"/>
      <c r="F153" s="249"/>
      <c r="G153" s="249"/>
      <c r="H153" s="249"/>
      <c r="I153" s="249"/>
    </row>
    <row r="154" spans="1:9" ht="15" customHeight="1" x14ac:dyDescent="0.3">
      <c r="A154" s="159"/>
      <c r="B154" s="250"/>
      <c r="C154" s="251"/>
      <c r="D154" s="252"/>
      <c r="E154" s="252"/>
      <c r="F154" s="252"/>
      <c r="G154" s="252"/>
      <c r="H154" s="252"/>
      <c r="I154" s="252"/>
    </row>
    <row r="155" spans="1:9" ht="15" customHeight="1" thickBot="1" x14ac:dyDescent="0.35">
      <c r="A155" s="159"/>
      <c r="B155" s="167" t="s">
        <v>1325</v>
      </c>
      <c r="C155" s="268"/>
      <c r="D155" s="268"/>
      <c r="E155" s="268"/>
      <c r="F155" s="268"/>
      <c r="G155" s="268"/>
      <c r="H155" s="268"/>
      <c r="I155" s="268" t="s">
        <v>1205</v>
      </c>
    </row>
    <row r="156" spans="1:9" ht="15" customHeight="1" x14ac:dyDescent="0.3">
      <c r="A156" s="159"/>
      <c r="B156" s="253" t="s">
        <v>1326</v>
      </c>
      <c r="C156" s="253"/>
      <c r="D156" s="253"/>
      <c r="E156" s="253"/>
      <c r="F156" s="253"/>
      <c r="G156" s="253"/>
      <c r="H156" s="254"/>
      <c r="I156" s="255">
        <v>0</v>
      </c>
    </row>
    <row r="157" spans="1:9" ht="15" customHeight="1" x14ac:dyDescent="0.3">
      <c r="A157" s="159"/>
      <c r="B157" s="256" t="s">
        <v>1327</v>
      </c>
      <c r="C157" s="175"/>
      <c r="D157" s="175"/>
      <c r="E157" s="175"/>
      <c r="F157" s="175"/>
      <c r="G157" s="175"/>
      <c r="H157" s="218"/>
      <c r="I157" s="178">
        <v>0</v>
      </c>
    </row>
    <row r="158" spans="1:9" ht="15" customHeight="1" x14ac:dyDescent="0.3">
      <c r="A158" s="159"/>
      <c r="B158" s="257" t="s">
        <v>1328</v>
      </c>
      <c r="C158" s="196"/>
      <c r="D158" s="196"/>
      <c r="E158" s="196"/>
      <c r="F158" s="196"/>
      <c r="G158" s="196"/>
      <c r="H158" s="219"/>
      <c r="I158" s="182">
        <v>0</v>
      </c>
    </row>
    <row r="159" spans="1:9" ht="15" customHeight="1" x14ac:dyDescent="0.3">
      <c r="A159" s="159"/>
      <c r="B159" s="257" t="s">
        <v>1329</v>
      </c>
      <c r="C159" s="196"/>
      <c r="D159" s="196"/>
      <c r="E159" s="196"/>
      <c r="F159" s="196"/>
      <c r="G159" s="196"/>
      <c r="H159" s="219"/>
      <c r="I159" s="182">
        <v>0</v>
      </c>
    </row>
    <row r="160" spans="1:9" ht="15" customHeight="1" thickBot="1" x14ac:dyDescent="0.35">
      <c r="A160" s="159"/>
      <c r="B160" s="258" t="s">
        <v>1330</v>
      </c>
      <c r="C160" s="193"/>
      <c r="D160" s="193"/>
      <c r="E160" s="193"/>
      <c r="F160" s="193"/>
      <c r="G160" s="193"/>
      <c r="H160" s="259"/>
      <c r="I160" s="260">
        <v>0</v>
      </c>
    </row>
    <row r="161" spans="1:9" ht="15" customHeight="1" x14ac:dyDescent="0.3">
      <c r="A161" s="159"/>
      <c r="H161" s="219"/>
      <c r="I161" s="182"/>
    </row>
    <row r="162" spans="1:9" ht="15" customHeight="1" x14ac:dyDescent="0.3">
      <c r="A162" s="159"/>
      <c r="B162" s="167" t="s">
        <v>1331</v>
      </c>
      <c r="C162" s="167"/>
      <c r="D162" s="167"/>
      <c r="E162" s="167"/>
      <c r="F162" s="167"/>
      <c r="G162" s="167"/>
      <c r="H162" s="195"/>
      <c r="I162" s="195"/>
    </row>
    <row r="163" spans="1:9" ht="15" customHeight="1" x14ac:dyDescent="0.3">
      <c r="A163" s="159"/>
      <c r="B163" s="161" t="s">
        <v>1332</v>
      </c>
      <c r="E163" s="283" t="s">
        <v>1333</v>
      </c>
      <c r="F163" s="283"/>
      <c r="G163" s="283"/>
      <c r="H163" s="283"/>
      <c r="I163" s="283"/>
    </row>
    <row r="164" spans="1:9" ht="15" customHeight="1" x14ac:dyDescent="0.2">
      <c r="A164" s="159"/>
      <c r="B164" s="161" t="s">
        <v>1334</v>
      </c>
      <c r="E164" s="284" t="s">
        <v>1335</v>
      </c>
      <c r="F164" s="284"/>
      <c r="G164" s="284"/>
      <c r="H164" s="284"/>
      <c r="I164" s="284"/>
    </row>
    <row r="165" spans="1:9" ht="15" customHeight="1" thickBot="1" x14ac:dyDescent="0.35">
      <c r="A165" s="159"/>
      <c r="B165" s="171" t="s">
        <v>1336</v>
      </c>
      <c r="C165" s="171"/>
      <c r="D165" s="171"/>
      <c r="E165" s="285" t="s">
        <v>1337</v>
      </c>
      <c r="F165" s="285"/>
      <c r="G165" s="285"/>
      <c r="H165" s="285"/>
      <c r="I165" s="285"/>
    </row>
    <row r="166" spans="1:9" ht="15" customHeight="1" x14ac:dyDescent="0.3">
      <c r="A166" s="159"/>
    </row>
    <row r="167" spans="1:9" ht="15" customHeight="1" x14ac:dyDescent="0.3">
      <c r="A167" s="159"/>
      <c r="B167" s="167" t="s">
        <v>1338</v>
      </c>
      <c r="C167" s="167"/>
      <c r="D167" s="167"/>
      <c r="E167" s="167"/>
      <c r="F167" s="167"/>
      <c r="G167" s="167"/>
      <c r="H167" s="195"/>
      <c r="I167" s="195"/>
    </row>
    <row r="168" spans="1:9" ht="15" customHeight="1" x14ac:dyDescent="0.3">
      <c r="A168" s="159"/>
      <c r="B168" s="175" t="s">
        <v>1339</v>
      </c>
    </row>
    <row r="169" spans="1:9" ht="24.9" customHeight="1" x14ac:dyDescent="0.3">
      <c r="A169" s="159"/>
      <c r="B169" s="286" t="s">
        <v>1340</v>
      </c>
      <c r="C169" s="286"/>
      <c r="D169" s="286"/>
      <c r="E169" s="286"/>
      <c r="F169" s="286"/>
      <c r="G169" s="286"/>
      <c r="H169" s="286"/>
      <c r="I169" s="286"/>
    </row>
    <row r="170" spans="1:9" ht="15" customHeight="1" x14ac:dyDescent="0.3">
      <c r="A170" s="159"/>
      <c r="B170" s="270"/>
      <c r="C170" s="270"/>
      <c r="D170" s="270"/>
      <c r="E170" s="270"/>
      <c r="F170" s="270"/>
      <c r="G170" s="270"/>
      <c r="H170" s="270"/>
      <c r="I170" s="270"/>
    </row>
    <row r="171" spans="1:9" ht="15.9" customHeight="1" x14ac:dyDescent="0.3">
      <c r="B171" s="175" t="s">
        <v>1341</v>
      </c>
    </row>
    <row r="172" spans="1:9" ht="36.9" customHeight="1" x14ac:dyDescent="0.3">
      <c r="B172" s="280" t="s">
        <v>1342</v>
      </c>
      <c r="C172" s="280"/>
      <c r="D172" s="280"/>
      <c r="E172" s="280"/>
      <c r="F172" s="280"/>
      <c r="G172" s="280"/>
      <c r="H172" s="280"/>
      <c r="I172" s="280"/>
    </row>
    <row r="173" spans="1:9" ht="15" customHeight="1" x14ac:dyDescent="0.3">
      <c r="A173" s="159"/>
      <c r="B173" s="270"/>
      <c r="C173" s="270"/>
      <c r="D173" s="270"/>
      <c r="E173" s="270"/>
      <c r="F173" s="270"/>
      <c r="G173" s="270"/>
      <c r="H173" s="270"/>
      <c r="I173" s="270"/>
    </row>
    <row r="174" spans="1:9" ht="15" customHeight="1" x14ac:dyDescent="0.3">
      <c r="A174" s="159"/>
      <c r="B174" s="175" t="s">
        <v>1343</v>
      </c>
    </row>
    <row r="175" spans="1:9" ht="36.9" customHeight="1" x14ac:dyDescent="0.3">
      <c r="A175" s="159"/>
      <c r="B175" s="280" t="s">
        <v>1344</v>
      </c>
      <c r="C175" s="280"/>
      <c r="D175" s="280"/>
      <c r="E175" s="280"/>
      <c r="F175" s="280"/>
      <c r="G175" s="280"/>
      <c r="H175" s="280"/>
      <c r="I175" s="280"/>
    </row>
    <row r="176" spans="1:9" ht="15" customHeight="1" x14ac:dyDescent="0.3"/>
    <row r="177" spans="2:9" ht="15" customHeight="1" x14ac:dyDescent="0.3">
      <c r="B177" s="175" t="s">
        <v>1345</v>
      </c>
    </row>
    <row r="178" spans="2:9" ht="62.1" customHeight="1" x14ac:dyDescent="0.3">
      <c r="B178" s="280" t="s">
        <v>1346</v>
      </c>
      <c r="C178" s="280"/>
      <c r="D178" s="280"/>
      <c r="E178" s="280"/>
      <c r="F178" s="280"/>
      <c r="G178" s="280"/>
      <c r="H178" s="280"/>
      <c r="I178" s="280"/>
    </row>
    <row r="179" spans="2:9" ht="15" customHeight="1" x14ac:dyDescent="0.3"/>
    <row r="180" spans="2:9" ht="15" customHeight="1" x14ac:dyDescent="0.3">
      <c r="B180" s="175" t="s">
        <v>1347</v>
      </c>
    </row>
    <row r="181" spans="2:9" ht="15" customHeight="1" x14ac:dyDescent="0.3">
      <c r="B181" s="161" t="s">
        <v>1348</v>
      </c>
    </row>
    <row r="182" spans="2:9" ht="15" customHeight="1" x14ac:dyDescent="0.3"/>
    <row r="183" spans="2:9" ht="15.9" customHeight="1" x14ac:dyDescent="0.3">
      <c r="B183" s="175" t="s">
        <v>1349</v>
      </c>
    </row>
    <row r="184" spans="2:9" ht="24.9" customHeight="1" thickBot="1" x14ac:dyDescent="0.35">
      <c r="B184" s="281" t="s">
        <v>1350</v>
      </c>
      <c r="C184" s="281"/>
      <c r="D184" s="281"/>
      <c r="E184" s="281"/>
      <c r="F184" s="281"/>
      <c r="G184" s="281"/>
      <c r="H184" s="281"/>
      <c r="I184" s="281"/>
    </row>
    <row r="186" spans="2:9" ht="15.9" customHeight="1" x14ac:dyDescent="0.3">
      <c r="B186" s="270"/>
    </row>
  </sheetData>
  <mergeCells count="16">
    <mergeCell ref="B172:I172"/>
    <mergeCell ref="B175:I175"/>
    <mergeCell ref="B178:I178"/>
    <mergeCell ref="B184:I184"/>
    <mergeCell ref="D8:F8"/>
    <mergeCell ref="G8:I8"/>
    <mergeCell ref="E163:I163"/>
    <mergeCell ref="E164:I164"/>
    <mergeCell ref="E165:I165"/>
    <mergeCell ref="B169:I169"/>
    <mergeCell ref="D5:F5"/>
    <mergeCell ref="G5:I5"/>
    <mergeCell ref="D6:F6"/>
    <mergeCell ref="G6:I6"/>
    <mergeCell ref="D7:F7"/>
    <mergeCell ref="G7:I7"/>
  </mergeCells>
  <hyperlinks>
    <hyperlink ref="E165" r:id="rId1" xr:uid="{544E3B8B-A6AE-43C1-A147-F7A611AD3E0D}"/>
  </hyperlinks>
  <pageMargins left="0.70866141732283472" right="0.70866141732283472" top="0.74803149606299213" bottom="0.74803149606299213" header="0.31496062992125984" footer="0.31496062992125984"/>
  <pageSetup paperSize="9" scale="44" orientation="portrait" r:id="rId2"/>
  <headerFooter>
    <oddHeader>&amp;C&amp;"Verdana,Negrito"&amp;14
Public Sector Covered Bonds
Investor Report</oddHeader>
  </headerFooter>
  <rowBreaks count="2" manualBreakCount="2">
    <brk id="72" max="16383" man="1"/>
    <brk id="146" max="16383" man="1"/>
  </rowBreaks>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80" zoomScaleNormal="80" workbookViewId="0">
      <selection activeCell="C99" sqref="C99"/>
    </sheetView>
  </sheetViews>
  <sheetFormatPr defaultColWidth="8.88671875" defaultRowHeight="14.4" outlineLevelRow="1" x14ac:dyDescent="0.3"/>
  <cols>
    <col min="1" max="1" width="13.33203125" style="25" customWidth="1"/>
    <col min="2" max="2" width="60.5546875" style="25" bestFit="1" customWidth="1"/>
    <col min="3" max="7" width="41" style="25" customWidth="1"/>
    <col min="8" max="8" width="7.33203125" style="25" customWidth="1"/>
    <col min="9" max="9" width="92" style="25" customWidth="1"/>
    <col min="10" max="11" width="47.6640625" style="25" customWidth="1"/>
    <col min="12" max="12" width="7.33203125" style="25" customWidth="1"/>
    <col min="13" max="13" width="25.6640625" style="25" customWidth="1"/>
    <col min="14" max="14" width="25.6640625" style="23" customWidth="1"/>
    <col min="15" max="16384" width="8.88671875" style="55"/>
  </cols>
  <sheetData>
    <row r="1" spans="1:13" ht="45" customHeight="1" x14ac:dyDescent="0.3">
      <c r="A1" s="287" t="s">
        <v>952</v>
      </c>
      <c r="B1" s="287"/>
    </row>
    <row r="2" spans="1:13" ht="31.2" x14ac:dyDescent="0.3">
      <c r="A2" s="101" t="s">
        <v>951</v>
      </c>
      <c r="B2" s="101"/>
      <c r="C2" s="23"/>
      <c r="D2" s="23"/>
      <c r="E2" s="23"/>
      <c r="F2" s="135" t="s">
        <v>1120</v>
      </c>
      <c r="G2" s="58"/>
      <c r="H2" s="23"/>
      <c r="I2" s="22"/>
      <c r="J2" s="23"/>
      <c r="K2" s="23"/>
      <c r="L2" s="23"/>
      <c r="M2" s="23"/>
    </row>
    <row r="3" spans="1:13" ht="15" thickBot="1" x14ac:dyDescent="0.35">
      <c r="A3" s="23"/>
      <c r="B3" s="24"/>
      <c r="C3" s="24"/>
      <c r="D3" s="23"/>
      <c r="E3" s="23"/>
      <c r="F3" s="23"/>
      <c r="G3" s="23"/>
      <c r="H3" s="23"/>
      <c r="L3" s="23"/>
      <c r="M3" s="23"/>
    </row>
    <row r="4" spans="1:13" ht="18.600000000000001" thickBot="1" x14ac:dyDescent="0.35">
      <c r="A4" s="26"/>
      <c r="B4" s="27" t="s">
        <v>21</v>
      </c>
      <c r="C4" s="28" t="s">
        <v>157</v>
      </c>
      <c r="D4" s="26"/>
      <c r="E4" s="26"/>
      <c r="F4" s="23"/>
      <c r="G4" s="23"/>
      <c r="H4" s="23"/>
      <c r="I4" s="36" t="s">
        <v>944</v>
      </c>
      <c r="J4" s="76" t="s">
        <v>655</v>
      </c>
      <c r="L4" s="23"/>
      <c r="M4" s="23"/>
    </row>
    <row r="5" spans="1:13" ht="15" thickBot="1" x14ac:dyDescent="0.35">
      <c r="H5" s="23"/>
      <c r="I5" s="94" t="s">
        <v>657</v>
      </c>
      <c r="J5" s="25" t="s">
        <v>658</v>
      </c>
      <c r="L5" s="23"/>
      <c r="M5" s="23"/>
    </row>
    <row r="6" spans="1:13" ht="18" x14ac:dyDescent="0.3">
      <c r="A6" s="29"/>
      <c r="B6" s="30" t="s">
        <v>853</v>
      </c>
      <c r="C6" s="29"/>
      <c r="E6" s="31"/>
      <c r="F6" s="31"/>
      <c r="G6" s="31"/>
      <c r="H6" s="23"/>
      <c r="I6" s="94" t="s">
        <v>660</v>
      </c>
      <c r="J6" s="25" t="s">
        <v>661</v>
      </c>
      <c r="L6" s="23"/>
      <c r="M6" s="23"/>
    </row>
    <row r="7" spans="1:13" x14ac:dyDescent="0.3">
      <c r="B7" s="33" t="s">
        <v>950</v>
      </c>
      <c r="H7" s="23"/>
      <c r="I7" s="94" t="s">
        <v>663</v>
      </c>
      <c r="J7" s="25" t="s">
        <v>664</v>
      </c>
      <c r="L7" s="23"/>
      <c r="M7" s="23"/>
    </row>
    <row r="8" spans="1:13" x14ac:dyDescent="0.3">
      <c r="B8" s="33" t="s">
        <v>866</v>
      </c>
      <c r="H8" s="23"/>
      <c r="I8" s="94" t="s">
        <v>942</v>
      </c>
      <c r="J8" s="25" t="s">
        <v>943</v>
      </c>
      <c r="L8" s="23"/>
      <c r="M8" s="23"/>
    </row>
    <row r="9" spans="1:13" ht="15" thickBot="1" x14ac:dyDescent="0.35">
      <c r="B9" s="34" t="s">
        <v>888</v>
      </c>
      <c r="H9" s="23"/>
      <c r="L9" s="23"/>
      <c r="M9" s="23"/>
    </row>
    <row r="10" spans="1:13" x14ac:dyDescent="0.3">
      <c r="B10" s="35"/>
      <c r="H10" s="23"/>
      <c r="I10" s="95" t="s">
        <v>946</v>
      </c>
      <c r="L10" s="23"/>
      <c r="M10" s="23"/>
    </row>
    <row r="11" spans="1:13" x14ac:dyDescent="0.3">
      <c r="B11" s="35"/>
      <c r="H11" s="23"/>
      <c r="I11" s="95" t="s">
        <v>948</v>
      </c>
      <c r="L11" s="23"/>
      <c r="M11" s="23"/>
    </row>
    <row r="12" spans="1:13" ht="36" x14ac:dyDescent="0.3">
      <c r="A12" s="36" t="s">
        <v>29</v>
      </c>
      <c r="B12" s="36" t="s">
        <v>934</v>
      </c>
      <c r="C12" s="37"/>
      <c r="D12" s="37"/>
      <c r="E12" s="37"/>
      <c r="F12" s="37"/>
      <c r="G12" s="37"/>
      <c r="H12" s="23"/>
      <c r="L12" s="23"/>
      <c r="M12" s="23"/>
    </row>
    <row r="13" spans="1:13" ht="15" customHeight="1" x14ac:dyDescent="0.3">
      <c r="A13" s="44"/>
      <c r="B13" s="45" t="s">
        <v>865</v>
      </c>
      <c r="C13" s="44" t="s">
        <v>933</v>
      </c>
      <c r="D13" s="44" t="s">
        <v>945</v>
      </c>
      <c r="E13" s="46"/>
      <c r="F13" s="47"/>
      <c r="G13" s="47"/>
      <c r="H13" s="23"/>
      <c r="L13" s="23"/>
      <c r="M13" s="23"/>
    </row>
    <row r="14" spans="1:13" x14ac:dyDescent="0.3">
      <c r="A14" s="25" t="s">
        <v>854</v>
      </c>
      <c r="B14" s="42" t="s">
        <v>843</v>
      </c>
      <c r="C14" s="151" t="s">
        <v>661</v>
      </c>
      <c r="D14" s="151" t="s">
        <v>661</v>
      </c>
      <c r="E14" s="31"/>
      <c r="F14" s="31"/>
      <c r="G14" s="31"/>
      <c r="H14" s="23"/>
      <c r="L14" s="23"/>
      <c r="M14" s="23"/>
    </row>
    <row r="15" spans="1:13" x14ac:dyDescent="0.3">
      <c r="A15" s="25" t="s">
        <v>855</v>
      </c>
      <c r="B15" s="42" t="s">
        <v>351</v>
      </c>
      <c r="C15" s="25" t="s">
        <v>1130</v>
      </c>
      <c r="D15" s="25" t="s">
        <v>1131</v>
      </c>
      <c r="E15" s="31"/>
      <c r="F15" s="31"/>
      <c r="G15" s="31"/>
      <c r="H15" s="23"/>
      <c r="L15" s="23"/>
      <c r="M15" s="23"/>
    </row>
    <row r="16" spans="1:13" x14ac:dyDescent="0.3">
      <c r="A16" s="25" t="s">
        <v>856</v>
      </c>
      <c r="B16" s="42" t="s">
        <v>844</v>
      </c>
      <c r="C16" s="25" t="s">
        <v>661</v>
      </c>
      <c r="D16" s="25" t="s">
        <v>661</v>
      </c>
      <c r="E16" s="31"/>
      <c r="F16" s="31"/>
      <c r="G16" s="31"/>
      <c r="H16" s="23"/>
      <c r="L16" s="23"/>
      <c r="M16" s="23"/>
    </row>
    <row r="17" spans="1:13" x14ac:dyDescent="0.3">
      <c r="A17" s="25" t="s">
        <v>857</v>
      </c>
      <c r="B17" s="124" t="s">
        <v>845</v>
      </c>
      <c r="C17" s="25" t="s">
        <v>661</v>
      </c>
      <c r="D17" s="25" t="s">
        <v>661</v>
      </c>
      <c r="E17" s="31"/>
      <c r="F17" s="31"/>
      <c r="G17" s="31"/>
      <c r="H17" s="23"/>
      <c r="L17" s="23"/>
      <c r="M17" s="23"/>
    </row>
    <row r="18" spans="1:13" x14ac:dyDescent="0.3">
      <c r="A18" s="25" t="s">
        <v>858</v>
      </c>
      <c r="B18" s="42" t="s">
        <v>846</v>
      </c>
      <c r="C18" s="25" t="s">
        <v>1130</v>
      </c>
      <c r="D18" s="25" t="s">
        <v>1131</v>
      </c>
      <c r="E18" s="31"/>
      <c r="F18" s="31"/>
      <c r="G18" s="31"/>
      <c r="H18" s="23"/>
      <c r="L18" s="23"/>
      <c r="M18" s="23"/>
    </row>
    <row r="19" spans="1:13" x14ac:dyDescent="0.3">
      <c r="A19" s="25" t="s">
        <v>859</v>
      </c>
      <c r="B19" s="42" t="s">
        <v>847</v>
      </c>
      <c r="C19" s="25" t="s">
        <v>661</v>
      </c>
      <c r="D19" s="25" t="s">
        <v>661</v>
      </c>
      <c r="E19" s="31"/>
      <c r="F19" s="31"/>
      <c r="G19" s="31"/>
      <c r="H19" s="23"/>
      <c r="L19" s="23"/>
      <c r="M19" s="23"/>
    </row>
    <row r="20" spans="1:13" x14ac:dyDescent="0.3">
      <c r="A20" s="25" t="s">
        <v>860</v>
      </c>
      <c r="B20" s="42" t="s">
        <v>848</v>
      </c>
      <c r="C20" s="25" t="s">
        <v>1130</v>
      </c>
      <c r="D20" s="25" t="s">
        <v>1131</v>
      </c>
      <c r="E20" s="31"/>
      <c r="F20" s="31"/>
      <c r="G20" s="31"/>
      <c r="H20" s="23"/>
      <c r="L20" s="23"/>
      <c r="M20" s="23"/>
    </row>
    <row r="21" spans="1:13" x14ac:dyDescent="0.3">
      <c r="A21" s="25" t="s">
        <v>861</v>
      </c>
      <c r="B21" s="42" t="s">
        <v>849</v>
      </c>
      <c r="C21" s="25" t="s">
        <v>661</v>
      </c>
      <c r="D21" s="25" t="s">
        <v>661</v>
      </c>
      <c r="E21" s="31"/>
      <c r="F21" s="31"/>
      <c r="G21" s="31"/>
      <c r="H21" s="23"/>
      <c r="L21" s="23"/>
      <c r="M21" s="23"/>
    </row>
    <row r="22" spans="1:13" x14ac:dyDescent="0.3">
      <c r="A22" s="25" t="s">
        <v>862</v>
      </c>
      <c r="B22" s="42" t="s">
        <v>850</v>
      </c>
      <c r="C22" s="25" t="s">
        <v>661</v>
      </c>
      <c r="D22" s="25" t="s">
        <v>661</v>
      </c>
      <c r="E22" s="31"/>
      <c r="F22" s="31"/>
      <c r="G22" s="31"/>
      <c r="H22" s="23"/>
      <c r="L22" s="23"/>
      <c r="M22" s="23"/>
    </row>
    <row r="23" spans="1:13" x14ac:dyDescent="0.3">
      <c r="A23" s="25" t="s">
        <v>863</v>
      </c>
      <c r="B23" s="42" t="s">
        <v>929</v>
      </c>
      <c r="C23" s="25" t="s">
        <v>1132</v>
      </c>
      <c r="D23" s="25" t="s">
        <v>1133</v>
      </c>
      <c r="E23" s="31"/>
      <c r="F23" s="31"/>
      <c r="G23" s="31"/>
      <c r="H23" s="23"/>
      <c r="L23" s="23"/>
      <c r="M23" s="23"/>
    </row>
    <row r="24" spans="1:13" x14ac:dyDescent="0.3">
      <c r="A24" s="25" t="s">
        <v>931</v>
      </c>
      <c r="B24" s="42" t="s">
        <v>930</v>
      </c>
      <c r="C24" s="25" t="s">
        <v>1171</v>
      </c>
      <c r="D24" s="25" t="s">
        <v>661</v>
      </c>
      <c r="E24" s="31"/>
      <c r="F24" s="31"/>
      <c r="G24" s="31"/>
      <c r="H24" s="23"/>
      <c r="L24" s="23"/>
      <c r="M24" s="23"/>
    </row>
    <row r="25" spans="1:13" outlineLevel="1" x14ac:dyDescent="0.3">
      <c r="A25" s="25" t="s">
        <v>864</v>
      </c>
      <c r="B25" s="40" t="s">
        <v>1059</v>
      </c>
      <c r="C25" s="125" t="s">
        <v>1130</v>
      </c>
      <c r="D25" s="125" t="s">
        <v>1131</v>
      </c>
      <c r="E25" s="31"/>
      <c r="F25" s="31"/>
      <c r="G25" s="31"/>
      <c r="H25" s="23"/>
      <c r="L25" s="23"/>
      <c r="M25" s="23"/>
    </row>
    <row r="26" spans="1:13" outlineLevel="1" x14ac:dyDescent="0.3">
      <c r="A26" s="25" t="s">
        <v>867</v>
      </c>
      <c r="B26" s="131"/>
      <c r="C26" s="132"/>
      <c r="D26" s="132"/>
      <c r="E26" s="31"/>
      <c r="F26" s="31"/>
      <c r="G26" s="31"/>
      <c r="H26" s="23"/>
      <c r="L26" s="23"/>
      <c r="M26" s="23"/>
    </row>
    <row r="27" spans="1:13" outlineLevel="1" x14ac:dyDescent="0.3">
      <c r="A27" s="25" t="s">
        <v>868</v>
      </c>
      <c r="B27" s="131"/>
      <c r="C27" s="132"/>
      <c r="D27" s="132"/>
      <c r="E27" s="31"/>
      <c r="F27" s="31"/>
      <c r="G27" s="31"/>
      <c r="H27" s="23"/>
      <c r="L27" s="23"/>
      <c r="M27" s="23"/>
    </row>
    <row r="28" spans="1:13" outlineLevel="1" x14ac:dyDescent="0.3">
      <c r="A28" s="25" t="s">
        <v>869</v>
      </c>
      <c r="B28" s="131"/>
      <c r="C28" s="132"/>
      <c r="D28" s="132"/>
      <c r="E28" s="31"/>
      <c r="F28" s="31"/>
      <c r="G28" s="31"/>
      <c r="H28" s="23"/>
      <c r="L28" s="23"/>
      <c r="M28" s="23"/>
    </row>
    <row r="29" spans="1:13" outlineLevel="1" x14ac:dyDescent="0.3">
      <c r="A29" s="25" t="s">
        <v>870</v>
      </c>
      <c r="B29" s="131"/>
      <c r="C29" s="132"/>
      <c r="D29" s="132"/>
      <c r="E29" s="31"/>
      <c r="F29" s="31"/>
      <c r="G29" s="31"/>
      <c r="H29" s="23"/>
      <c r="L29" s="23"/>
      <c r="M29" s="23"/>
    </row>
    <row r="30" spans="1:13" outlineLevel="1" x14ac:dyDescent="0.3">
      <c r="A30" s="25" t="s">
        <v>871</v>
      </c>
      <c r="B30" s="131"/>
      <c r="C30" s="132"/>
      <c r="D30" s="132"/>
      <c r="E30" s="31"/>
      <c r="F30" s="31"/>
      <c r="G30" s="31"/>
      <c r="H30" s="23"/>
      <c r="L30" s="23"/>
      <c r="M30" s="23"/>
    </row>
    <row r="31" spans="1:13" outlineLevel="1" x14ac:dyDescent="0.3">
      <c r="A31" s="25" t="s">
        <v>872</v>
      </c>
      <c r="B31" s="131"/>
      <c r="C31" s="132"/>
      <c r="D31" s="132"/>
      <c r="E31" s="31"/>
      <c r="F31" s="31"/>
      <c r="G31" s="31"/>
      <c r="H31" s="23"/>
      <c r="L31" s="23"/>
      <c r="M31" s="23"/>
    </row>
    <row r="32" spans="1:13" outlineLevel="1" x14ac:dyDescent="0.3">
      <c r="A32" s="25" t="s">
        <v>873</v>
      </c>
      <c r="B32" s="131"/>
      <c r="C32" s="132"/>
      <c r="D32" s="132"/>
      <c r="E32" s="31"/>
      <c r="F32" s="31"/>
      <c r="G32" s="31"/>
      <c r="H32" s="23"/>
      <c r="L32" s="23"/>
      <c r="M32" s="23"/>
    </row>
    <row r="33" spans="1:13" ht="18" x14ac:dyDescent="0.3">
      <c r="A33" s="37"/>
      <c r="B33" s="36" t="s">
        <v>866</v>
      </c>
      <c r="C33" s="37"/>
      <c r="D33" s="37"/>
      <c r="E33" s="37"/>
      <c r="F33" s="37"/>
      <c r="G33" s="37"/>
      <c r="H33" s="23"/>
      <c r="L33" s="23"/>
      <c r="M33" s="23"/>
    </row>
    <row r="34" spans="1:13" ht="15" customHeight="1" x14ac:dyDescent="0.3">
      <c r="A34" s="44"/>
      <c r="B34" s="45" t="s">
        <v>851</v>
      </c>
      <c r="C34" s="44" t="s">
        <v>941</v>
      </c>
      <c r="D34" s="44" t="s">
        <v>945</v>
      </c>
      <c r="E34" s="44" t="s">
        <v>852</v>
      </c>
      <c r="F34" s="47"/>
      <c r="G34" s="47"/>
      <c r="H34" s="23"/>
      <c r="L34" s="23"/>
      <c r="M34" s="23"/>
    </row>
    <row r="35" spans="1:13" x14ac:dyDescent="0.3">
      <c r="A35" s="25" t="s">
        <v>889</v>
      </c>
      <c r="B35" s="129" t="s">
        <v>661</v>
      </c>
      <c r="C35" s="129" t="s">
        <v>661</v>
      </c>
      <c r="D35" s="129" t="s">
        <v>661</v>
      </c>
      <c r="E35" s="129" t="s">
        <v>661</v>
      </c>
      <c r="F35" s="93"/>
      <c r="G35" s="93"/>
      <c r="H35" s="23"/>
      <c r="L35" s="23"/>
      <c r="M35" s="23"/>
    </row>
    <row r="36" spans="1:13" hidden="1" x14ac:dyDescent="0.3">
      <c r="A36" s="25" t="s">
        <v>890</v>
      </c>
      <c r="B36" s="42"/>
      <c r="H36" s="23"/>
      <c r="L36" s="23"/>
      <c r="M36" s="23"/>
    </row>
    <row r="37" spans="1:13" hidden="1" x14ac:dyDescent="0.3">
      <c r="A37" s="25" t="s">
        <v>891</v>
      </c>
      <c r="B37" s="42"/>
      <c r="H37" s="23"/>
      <c r="L37" s="23"/>
      <c r="M37" s="23"/>
    </row>
    <row r="38" spans="1:13" hidden="1" x14ac:dyDescent="0.3">
      <c r="A38" s="25" t="s">
        <v>892</v>
      </c>
      <c r="B38" s="42"/>
      <c r="H38" s="23"/>
      <c r="L38" s="23"/>
      <c r="M38" s="23"/>
    </row>
    <row r="39" spans="1:13" hidden="1" x14ac:dyDescent="0.3">
      <c r="A39" s="25" t="s">
        <v>893</v>
      </c>
      <c r="B39" s="42"/>
      <c r="H39" s="23"/>
      <c r="L39" s="23"/>
      <c r="M39" s="23"/>
    </row>
    <row r="40" spans="1:13" hidden="1" x14ac:dyDescent="0.3">
      <c r="A40" s="25" t="s">
        <v>894</v>
      </c>
      <c r="B40" s="42"/>
      <c r="H40" s="23"/>
      <c r="L40" s="23"/>
      <c r="M40" s="23"/>
    </row>
    <row r="41" spans="1:13" hidden="1" x14ac:dyDescent="0.3">
      <c r="A41" s="25" t="s">
        <v>895</v>
      </c>
      <c r="B41" s="42"/>
      <c r="H41" s="23"/>
      <c r="L41" s="23"/>
      <c r="M41" s="23"/>
    </row>
    <row r="42" spans="1:13" hidden="1" x14ac:dyDescent="0.3">
      <c r="A42" s="25" t="s">
        <v>896</v>
      </c>
      <c r="B42" s="42"/>
      <c r="H42" s="23"/>
      <c r="L42" s="23"/>
      <c r="M42" s="23"/>
    </row>
    <row r="43" spans="1:13" hidden="1" x14ac:dyDescent="0.3">
      <c r="A43" s="25" t="s">
        <v>897</v>
      </c>
      <c r="B43" s="42"/>
      <c r="H43" s="23"/>
      <c r="L43" s="23"/>
      <c r="M43" s="23"/>
    </row>
    <row r="44" spans="1:13" hidden="1" x14ac:dyDescent="0.3">
      <c r="A44" s="25" t="s">
        <v>898</v>
      </c>
      <c r="B44" s="42"/>
      <c r="H44" s="23"/>
      <c r="L44" s="23"/>
      <c r="M44" s="23"/>
    </row>
    <row r="45" spans="1:13" hidden="1" x14ac:dyDescent="0.3">
      <c r="A45" s="25" t="s">
        <v>899</v>
      </c>
      <c r="B45" s="42"/>
      <c r="H45" s="23"/>
      <c r="L45" s="23"/>
      <c r="M45" s="23"/>
    </row>
    <row r="46" spans="1:13" hidden="1" x14ac:dyDescent="0.3">
      <c r="A46" s="25" t="s">
        <v>900</v>
      </c>
      <c r="B46" s="42"/>
      <c r="H46" s="23"/>
      <c r="L46" s="23"/>
      <c r="M46" s="23"/>
    </row>
    <row r="47" spans="1:13" hidden="1" x14ac:dyDescent="0.3">
      <c r="A47" s="25" t="s">
        <v>901</v>
      </c>
      <c r="B47" s="42"/>
      <c r="H47" s="23"/>
      <c r="L47" s="23"/>
      <c r="M47" s="23"/>
    </row>
    <row r="48" spans="1:13" hidden="1" x14ac:dyDescent="0.3">
      <c r="A48" s="25" t="s">
        <v>902</v>
      </c>
      <c r="B48" s="42"/>
      <c r="H48" s="23"/>
      <c r="L48" s="23"/>
      <c r="M48" s="23"/>
    </row>
    <row r="49" spans="1:13" hidden="1" x14ac:dyDescent="0.3">
      <c r="A49" s="25" t="s">
        <v>903</v>
      </c>
      <c r="B49" s="42"/>
      <c r="H49" s="23"/>
      <c r="L49" s="23"/>
      <c r="M49" s="23"/>
    </row>
    <row r="50" spans="1:13" hidden="1" x14ac:dyDescent="0.3">
      <c r="A50" s="25" t="s">
        <v>904</v>
      </c>
      <c r="B50" s="42"/>
      <c r="H50" s="23"/>
      <c r="L50" s="23"/>
      <c r="M50" s="23"/>
    </row>
    <row r="51" spans="1:13" hidden="1" x14ac:dyDescent="0.3">
      <c r="A51" s="25" t="s">
        <v>905</v>
      </c>
      <c r="B51" s="42"/>
      <c r="H51" s="23"/>
      <c r="L51" s="23"/>
      <c r="M51" s="23"/>
    </row>
    <row r="52" spans="1:13" hidden="1" x14ac:dyDescent="0.3">
      <c r="A52" s="25" t="s">
        <v>906</v>
      </c>
      <c r="B52" s="42"/>
      <c r="H52" s="23"/>
      <c r="L52" s="23"/>
      <c r="M52" s="23"/>
    </row>
    <row r="53" spans="1:13" hidden="1" x14ac:dyDescent="0.3">
      <c r="A53" s="25" t="s">
        <v>907</v>
      </c>
      <c r="B53" s="42"/>
      <c r="H53" s="23"/>
      <c r="L53" s="23"/>
      <c r="M53" s="23"/>
    </row>
    <row r="54" spans="1:13" hidden="1" x14ac:dyDescent="0.3">
      <c r="A54" s="25" t="s">
        <v>908</v>
      </c>
      <c r="B54" s="42"/>
      <c r="H54" s="23"/>
      <c r="L54" s="23"/>
      <c r="M54" s="23"/>
    </row>
    <row r="55" spans="1:13" hidden="1" x14ac:dyDescent="0.3">
      <c r="A55" s="25" t="s">
        <v>909</v>
      </c>
      <c r="B55" s="42"/>
      <c r="H55" s="23"/>
      <c r="L55" s="23"/>
      <c r="M55" s="23"/>
    </row>
    <row r="56" spans="1:13" hidden="1" x14ac:dyDescent="0.3">
      <c r="A56" s="25" t="s">
        <v>910</v>
      </c>
      <c r="B56" s="42"/>
      <c r="H56" s="23"/>
      <c r="L56" s="23"/>
      <c r="M56" s="23"/>
    </row>
    <row r="57" spans="1:13" hidden="1" x14ac:dyDescent="0.3">
      <c r="A57" s="25" t="s">
        <v>911</v>
      </c>
      <c r="B57" s="42"/>
      <c r="H57" s="23"/>
      <c r="L57" s="23"/>
      <c r="M57" s="23"/>
    </row>
    <row r="58" spans="1:13" hidden="1" x14ac:dyDescent="0.3">
      <c r="A58" s="25" t="s">
        <v>912</v>
      </c>
      <c r="B58" s="42"/>
      <c r="H58" s="23"/>
      <c r="L58" s="23"/>
      <c r="M58" s="23"/>
    </row>
    <row r="59" spans="1:13" hidden="1" x14ac:dyDescent="0.3">
      <c r="A59" s="25" t="s">
        <v>913</v>
      </c>
      <c r="B59" s="42"/>
      <c r="H59" s="23"/>
      <c r="L59" s="23"/>
      <c r="M59" s="23"/>
    </row>
    <row r="60" spans="1:13" hidden="1" outlineLevel="1" x14ac:dyDescent="0.3">
      <c r="A60" s="25" t="s">
        <v>874</v>
      </c>
      <c r="B60" s="42"/>
      <c r="E60" s="42"/>
      <c r="F60" s="42"/>
      <c r="G60" s="42"/>
      <c r="H60" s="23"/>
      <c r="L60" s="23"/>
      <c r="M60" s="23"/>
    </row>
    <row r="61" spans="1:13" hidden="1" outlineLevel="1" x14ac:dyDescent="0.3">
      <c r="A61" s="25" t="s">
        <v>875</v>
      </c>
      <c r="B61" s="42"/>
      <c r="E61" s="42"/>
      <c r="F61" s="42"/>
      <c r="G61" s="42"/>
      <c r="H61" s="23"/>
      <c r="L61" s="23"/>
      <c r="M61" s="23"/>
    </row>
    <row r="62" spans="1:13" hidden="1" outlineLevel="1" x14ac:dyDescent="0.3">
      <c r="A62" s="25" t="s">
        <v>876</v>
      </c>
      <c r="B62" s="42"/>
      <c r="E62" s="42"/>
      <c r="F62" s="42"/>
      <c r="G62" s="42"/>
      <c r="H62" s="23"/>
      <c r="L62" s="23"/>
      <c r="M62" s="23"/>
    </row>
    <row r="63" spans="1:13" hidden="1" outlineLevel="1" x14ac:dyDescent="0.3">
      <c r="A63" s="25" t="s">
        <v>877</v>
      </c>
      <c r="B63" s="42"/>
      <c r="E63" s="42"/>
      <c r="F63" s="42"/>
      <c r="G63" s="42"/>
      <c r="H63" s="23"/>
      <c r="L63" s="23"/>
      <c r="M63" s="23"/>
    </row>
    <row r="64" spans="1:13" hidden="1" outlineLevel="1" x14ac:dyDescent="0.3">
      <c r="A64" s="25" t="s">
        <v>878</v>
      </c>
      <c r="B64" s="42"/>
      <c r="E64" s="42"/>
      <c r="F64" s="42"/>
      <c r="G64" s="42"/>
      <c r="H64" s="23"/>
      <c r="L64" s="23"/>
      <c r="M64" s="23"/>
    </row>
    <row r="65" spans="1:14" hidden="1" outlineLevel="1" x14ac:dyDescent="0.3">
      <c r="A65" s="25" t="s">
        <v>879</v>
      </c>
      <c r="B65" s="42"/>
      <c r="E65" s="42"/>
      <c r="F65" s="42"/>
      <c r="G65" s="42"/>
      <c r="H65" s="23"/>
      <c r="L65" s="23"/>
      <c r="M65" s="23"/>
    </row>
    <row r="66" spans="1:14" hidden="1" outlineLevel="1" x14ac:dyDescent="0.3">
      <c r="A66" s="25" t="s">
        <v>880</v>
      </c>
      <c r="B66" s="42"/>
      <c r="E66" s="42"/>
      <c r="F66" s="42"/>
      <c r="G66" s="42"/>
      <c r="H66" s="23"/>
      <c r="L66" s="23"/>
      <c r="M66" s="23"/>
    </row>
    <row r="67" spans="1:14" hidden="1" outlineLevel="1" x14ac:dyDescent="0.3">
      <c r="A67" s="25" t="s">
        <v>881</v>
      </c>
      <c r="B67" s="42"/>
      <c r="E67" s="42"/>
      <c r="F67" s="42"/>
      <c r="G67" s="42"/>
      <c r="H67" s="23"/>
      <c r="L67" s="23"/>
      <c r="M67" s="23"/>
    </row>
    <row r="68" spans="1:14" hidden="1" outlineLevel="1" x14ac:dyDescent="0.3">
      <c r="A68" s="25" t="s">
        <v>882</v>
      </c>
      <c r="B68" s="42"/>
      <c r="E68" s="42"/>
      <c r="F68" s="42"/>
      <c r="G68" s="42"/>
      <c r="H68" s="23"/>
      <c r="L68" s="23"/>
      <c r="M68" s="23"/>
    </row>
    <row r="69" spans="1:14" hidden="1" outlineLevel="1" x14ac:dyDescent="0.3">
      <c r="A69" s="25" t="s">
        <v>883</v>
      </c>
      <c r="B69" s="42"/>
      <c r="E69" s="42"/>
      <c r="F69" s="42"/>
      <c r="G69" s="42"/>
      <c r="H69" s="23"/>
      <c r="L69" s="23"/>
      <c r="M69" s="23"/>
    </row>
    <row r="70" spans="1:14" hidden="1" outlineLevel="1" x14ac:dyDescent="0.3">
      <c r="A70" s="25" t="s">
        <v>884</v>
      </c>
      <c r="B70" s="42"/>
      <c r="E70" s="42"/>
      <c r="F70" s="42"/>
      <c r="G70" s="42"/>
      <c r="H70" s="23"/>
      <c r="L70" s="23"/>
      <c r="M70" s="23"/>
    </row>
    <row r="71" spans="1:14" hidden="1" outlineLevel="1" x14ac:dyDescent="0.3">
      <c r="A71" s="25" t="s">
        <v>885</v>
      </c>
      <c r="B71" s="42"/>
      <c r="E71" s="42"/>
      <c r="F71" s="42"/>
      <c r="G71" s="42"/>
      <c r="H71" s="23"/>
      <c r="L71" s="23"/>
      <c r="M71" s="23"/>
    </row>
    <row r="72" spans="1:14" hidden="1" outlineLevel="1" x14ac:dyDescent="0.3">
      <c r="A72" s="25" t="s">
        <v>886</v>
      </c>
      <c r="B72" s="42"/>
      <c r="E72" s="42"/>
      <c r="F72" s="42"/>
      <c r="G72" s="42"/>
      <c r="H72" s="23"/>
      <c r="L72" s="23"/>
      <c r="M72" s="23"/>
    </row>
    <row r="73" spans="1:14" ht="18" collapsed="1" x14ac:dyDescent="0.3">
      <c r="A73" s="37"/>
      <c r="B73" s="36" t="s">
        <v>888</v>
      </c>
      <c r="C73" s="37"/>
      <c r="D73" s="37"/>
      <c r="E73" s="37"/>
      <c r="F73" s="37"/>
      <c r="G73" s="37"/>
      <c r="H73" s="23"/>
    </row>
    <row r="74" spans="1:14" ht="15" customHeight="1" x14ac:dyDescent="0.3">
      <c r="A74" s="44"/>
      <c r="B74" s="45" t="s">
        <v>439</v>
      </c>
      <c r="C74" s="44" t="s">
        <v>949</v>
      </c>
      <c r="D74" s="44"/>
      <c r="E74" s="47"/>
      <c r="F74" s="47"/>
      <c r="G74" s="47"/>
      <c r="H74" s="55"/>
      <c r="I74" s="55"/>
      <c r="J74" s="55"/>
      <c r="K74" s="55"/>
      <c r="L74" s="55"/>
      <c r="M74" s="55"/>
      <c r="N74" s="55"/>
    </row>
    <row r="75" spans="1:14" x14ac:dyDescent="0.3">
      <c r="A75" s="25" t="s">
        <v>914</v>
      </c>
      <c r="B75" s="25" t="s">
        <v>932</v>
      </c>
      <c r="C75" s="151">
        <v>78.84</v>
      </c>
      <c r="H75" s="23"/>
    </row>
    <row r="76" spans="1:14" x14ac:dyDescent="0.3">
      <c r="A76" s="25" t="s">
        <v>915</v>
      </c>
      <c r="B76" s="25" t="s">
        <v>947</v>
      </c>
      <c r="C76" s="151">
        <v>129.75</v>
      </c>
      <c r="H76" s="23"/>
    </row>
    <row r="77" spans="1:14" hidden="1" outlineLevel="1" x14ac:dyDescent="0.3">
      <c r="A77" s="25" t="s">
        <v>916</v>
      </c>
      <c r="H77" s="23"/>
    </row>
    <row r="78" spans="1:14" hidden="1" outlineLevel="1" x14ac:dyDescent="0.3">
      <c r="A78" s="25" t="s">
        <v>917</v>
      </c>
      <c r="H78" s="23"/>
    </row>
    <row r="79" spans="1:14" hidden="1" outlineLevel="1" x14ac:dyDescent="0.3">
      <c r="A79" s="25" t="s">
        <v>918</v>
      </c>
      <c r="H79" s="23"/>
    </row>
    <row r="80" spans="1:14" hidden="1" outlineLevel="1" x14ac:dyDescent="0.3">
      <c r="A80" s="25" t="s">
        <v>919</v>
      </c>
      <c r="H80" s="23"/>
    </row>
    <row r="81" spans="1:8" collapsed="1" x14ac:dyDescent="0.3">
      <c r="A81" s="44"/>
      <c r="B81" s="45" t="s">
        <v>920</v>
      </c>
      <c r="C81" s="44" t="s">
        <v>396</v>
      </c>
      <c r="D81" s="44" t="s">
        <v>397</v>
      </c>
      <c r="E81" s="47" t="s">
        <v>451</v>
      </c>
      <c r="F81" s="47" t="s">
        <v>623</v>
      </c>
      <c r="G81" s="47" t="s">
        <v>940</v>
      </c>
      <c r="H81" s="23"/>
    </row>
    <row r="82" spans="1:8" x14ac:dyDescent="0.3">
      <c r="A82" s="25" t="s">
        <v>921</v>
      </c>
      <c r="B82" s="125" t="s">
        <v>978</v>
      </c>
      <c r="C82" s="125" t="s">
        <v>661</v>
      </c>
      <c r="D82" s="125" t="s">
        <v>661</v>
      </c>
      <c r="E82" s="125" t="s">
        <v>661</v>
      </c>
      <c r="F82" s="125" t="s">
        <v>661</v>
      </c>
      <c r="G82" s="125" t="s">
        <v>661</v>
      </c>
      <c r="H82" s="23"/>
    </row>
    <row r="83" spans="1:8" x14ac:dyDescent="0.3">
      <c r="A83" s="25" t="s">
        <v>922</v>
      </c>
      <c r="B83" s="125" t="s">
        <v>937</v>
      </c>
      <c r="C83" s="25" t="s">
        <v>661</v>
      </c>
      <c r="D83" s="25" t="s">
        <v>661</v>
      </c>
      <c r="E83" s="25" t="s">
        <v>661</v>
      </c>
      <c r="F83" s="25" t="s">
        <v>661</v>
      </c>
      <c r="G83" s="25" t="s">
        <v>661</v>
      </c>
      <c r="H83" s="23"/>
    </row>
    <row r="84" spans="1:8" x14ac:dyDescent="0.3">
      <c r="A84" s="25" t="s">
        <v>923</v>
      </c>
      <c r="B84" s="125" t="s">
        <v>935</v>
      </c>
      <c r="C84" s="25" t="s">
        <v>661</v>
      </c>
      <c r="D84" s="25" t="s">
        <v>661</v>
      </c>
      <c r="E84" s="25" t="s">
        <v>661</v>
      </c>
      <c r="F84" s="25" t="s">
        <v>661</v>
      </c>
      <c r="G84" s="25" t="s">
        <v>661</v>
      </c>
      <c r="H84" s="23"/>
    </row>
    <row r="85" spans="1:8" x14ac:dyDescent="0.3">
      <c r="A85" s="25" t="s">
        <v>924</v>
      </c>
      <c r="B85" s="125" t="s">
        <v>936</v>
      </c>
      <c r="C85" s="25" t="s">
        <v>661</v>
      </c>
      <c r="D85" s="25" t="s">
        <v>661</v>
      </c>
      <c r="E85" s="25" t="s">
        <v>661</v>
      </c>
      <c r="F85" s="25" t="s">
        <v>661</v>
      </c>
      <c r="G85" s="25" t="s">
        <v>661</v>
      </c>
      <c r="H85" s="23"/>
    </row>
    <row r="86" spans="1:8" x14ac:dyDescent="0.3">
      <c r="A86" s="25" t="s">
        <v>939</v>
      </c>
      <c r="B86" s="125" t="s">
        <v>938</v>
      </c>
      <c r="C86" s="25" t="s">
        <v>661</v>
      </c>
      <c r="D86" s="25" t="s">
        <v>661</v>
      </c>
      <c r="E86" s="25" t="s">
        <v>661</v>
      </c>
      <c r="F86" s="25" t="s">
        <v>661</v>
      </c>
      <c r="G86" s="25" t="s">
        <v>661</v>
      </c>
      <c r="H86" s="23"/>
    </row>
    <row r="87" spans="1:8" hidden="1" outlineLevel="1" x14ac:dyDescent="0.3">
      <c r="A87" s="25" t="s">
        <v>925</v>
      </c>
      <c r="H87" s="23"/>
    </row>
    <row r="88" spans="1:8" hidden="1" outlineLevel="1" x14ac:dyDescent="0.3">
      <c r="A88" s="25" t="s">
        <v>926</v>
      </c>
      <c r="H88" s="23"/>
    </row>
    <row r="89" spans="1:8" hidden="1" outlineLevel="1" x14ac:dyDescent="0.3">
      <c r="A89" s="25" t="s">
        <v>927</v>
      </c>
      <c r="H89" s="23"/>
    </row>
    <row r="90" spans="1:8" hidden="1" outlineLevel="1" x14ac:dyDescent="0.3">
      <c r="A90" s="25" t="s">
        <v>928</v>
      </c>
      <c r="H90" s="23"/>
    </row>
    <row r="91" spans="1:8" collapsed="1" x14ac:dyDescent="0.3">
      <c r="H91" s="23"/>
    </row>
    <row r="92" spans="1:8" x14ac:dyDescent="0.3">
      <c r="H92" s="23"/>
    </row>
    <row r="93" spans="1:8" x14ac:dyDescent="0.3">
      <c r="H93" s="23"/>
    </row>
    <row r="94" spans="1:8" x14ac:dyDescent="0.3">
      <c r="H94" s="23"/>
    </row>
    <row r="95" spans="1:8" x14ac:dyDescent="0.3">
      <c r="H95" s="23"/>
    </row>
    <row r="96" spans="1:8" x14ac:dyDescent="0.3">
      <c r="H96" s="23"/>
    </row>
    <row r="97" spans="8:8" x14ac:dyDescent="0.3">
      <c r="H97" s="23"/>
    </row>
    <row r="98" spans="8:8" x14ac:dyDescent="0.3">
      <c r="H98" s="23"/>
    </row>
    <row r="99" spans="8:8" x14ac:dyDescent="0.3">
      <c r="H99" s="23"/>
    </row>
    <row r="100" spans="8:8" x14ac:dyDescent="0.3">
      <c r="H100" s="23"/>
    </row>
    <row r="101" spans="8:8" x14ac:dyDescent="0.3">
      <c r="H101" s="23"/>
    </row>
    <row r="102" spans="8:8" x14ac:dyDescent="0.3">
      <c r="H102" s="23"/>
    </row>
    <row r="103" spans="8:8" x14ac:dyDescent="0.3">
      <c r="H103" s="23"/>
    </row>
    <row r="104" spans="8:8" x14ac:dyDescent="0.3">
      <c r="H104" s="23"/>
    </row>
    <row r="105" spans="8:8" x14ac:dyDescent="0.3">
      <c r="H105" s="23"/>
    </row>
    <row r="106" spans="8:8" x14ac:dyDescent="0.3">
      <c r="H106" s="23"/>
    </row>
    <row r="107" spans="8:8" x14ac:dyDescent="0.3">
      <c r="H107" s="23"/>
    </row>
    <row r="108" spans="8:8" x14ac:dyDescent="0.3">
      <c r="H108" s="23"/>
    </row>
    <row r="109" spans="8:8" x14ac:dyDescent="0.3">
      <c r="H109" s="23"/>
    </row>
    <row r="110" spans="8:8" x14ac:dyDescent="0.3">
      <c r="H110" s="23"/>
    </row>
    <row r="111" spans="8:8" x14ac:dyDescent="0.3">
      <c r="H111" s="23"/>
    </row>
    <row r="112" spans="8:8" x14ac:dyDescent="0.3">
      <c r="H112" s="23"/>
    </row>
  </sheetData>
  <sheetProtection algorithmName="SHA-512" hashValue="x2HKowHCoUbgKR9Gu9zB7qh0GQOUzc9OhZC/ylahO4ZRxlF8xxyX+jpQPfjvw17g+1hw4rrYnhAp/it5RLmntg==" saltValue="xhmYXtdChuxrVa59lL1Bbg=="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rintOptions horizontalCentered="1" verticalCentered="1"/>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G170" sqref="G170"/>
    </sheetView>
  </sheetViews>
  <sheetFormatPr defaultColWidth="9.109375" defaultRowHeight="14.4" x14ac:dyDescent="0.3"/>
  <cols>
    <col min="1" max="1" width="242" style="2" customWidth="1"/>
    <col min="2" max="16384" width="9.109375" style="2"/>
  </cols>
  <sheetData>
    <row r="1" spans="1:1" ht="31.2" x14ac:dyDescent="0.3">
      <c r="A1" s="22" t="s">
        <v>672</v>
      </c>
    </row>
    <row r="3" spans="1:1" ht="15" x14ac:dyDescent="0.3">
      <c r="A3" s="79"/>
    </row>
    <row r="4" spans="1:1" ht="34.799999999999997" x14ac:dyDescent="0.3">
      <c r="A4" s="80" t="s">
        <v>673</v>
      </c>
    </row>
    <row r="5" spans="1:1" ht="34.799999999999997" x14ac:dyDescent="0.3">
      <c r="A5" s="80" t="s">
        <v>674</v>
      </c>
    </row>
    <row r="6" spans="1:1" ht="52.2" x14ac:dyDescent="0.3">
      <c r="A6" s="80" t="s">
        <v>675</v>
      </c>
    </row>
    <row r="7" spans="1:1" ht="17.399999999999999" x14ac:dyDescent="0.3">
      <c r="A7" s="80"/>
    </row>
    <row r="8" spans="1:1" ht="18" x14ac:dyDescent="0.3">
      <c r="A8" s="81" t="s">
        <v>676</v>
      </c>
    </row>
    <row r="9" spans="1:1" ht="34.799999999999997" x14ac:dyDescent="0.35">
      <c r="A9" s="90" t="s">
        <v>836</v>
      </c>
    </row>
    <row r="10" spans="1:1" ht="87" x14ac:dyDescent="0.3">
      <c r="A10" s="83" t="s">
        <v>677</v>
      </c>
    </row>
    <row r="11" spans="1:1" ht="34.799999999999997" x14ac:dyDescent="0.3">
      <c r="A11" s="83" t="s">
        <v>678</v>
      </c>
    </row>
    <row r="12" spans="1:1" ht="17.399999999999999" x14ac:dyDescent="0.3">
      <c r="A12" s="83" t="s">
        <v>679</v>
      </c>
    </row>
    <row r="13" spans="1:1" ht="17.399999999999999" x14ac:dyDescent="0.3">
      <c r="A13" s="83" t="s">
        <v>680</v>
      </c>
    </row>
    <row r="14" spans="1:1" ht="34.799999999999997" x14ac:dyDescent="0.3">
      <c r="A14" s="83" t="s">
        <v>681</v>
      </c>
    </row>
    <row r="15" spans="1:1" ht="17.399999999999999" x14ac:dyDescent="0.3">
      <c r="A15" s="83"/>
    </row>
    <row r="16" spans="1:1" ht="18" x14ac:dyDescent="0.3">
      <c r="A16" s="81" t="s">
        <v>682</v>
      </c>
    </row>
    <row r="17" spans="1:1" ht="17.399999999999999" x14ac:dyDescent="0.3">
      <c r="A17" s="84" t="s">
        <v>683</v>
      </c>
    </row>
    <row r="18" spans="1:1" ht="34.799999999999997" x14ac:dyDescent="0.3">
      <c r="A18" s="85" t="s">
        <v>684</v>
      </c>
    </row>
    <row r="19" spans="1:1" ht="34.799999999999997" x14ac:dyDescent="0.3">
      <c r="A19" s="85" t="s">
        <v>685</v>
      </c>
    </row>
    <row r="20" spans="1:1" ht="52.2" x14ac:dyDescent="0.3">
      <c r="A20" s="85" t="s">
        <v>686</v>
      </c>
    </row>
    <row r="21" spans="1:1" ht="87" x14ac:dyDescent="0.3">
      <c r="A21" s="85" t="s">
        <v>687</v>
      </c>
    </row>
    <row r="22" spans="1:1" ht="52.2" x14ac:dyDescent="0.3">
      <c r="A22" s="85" t="s">
        <v>688</v>
      </c>
    </row>
    <row r="23" spans="1:1" ht="34.799999999999997" x14ac:dyDescent="0.3">
      <c r="A23" s="85" t="s">
        <v>689</v>
      </c>
    </row>
    <row r="24" spans="1:1" ht="17.399999999999999" x14ac:dyDescent="0.3">
      <c r="A24" s="85" t="s">
        <v>690</v>
      </c>
    </row>
    <row r="25" spans="1:1" ht="17.399999999999999" x14ac:dyDescent="0.3">
      <c r="A25" s="84" t="s">
        <v>691</v>
      </c>
    </row>
    <row r="26" spans="1:1" ht="52.2" x14ac:dyDescent="0.35">
      <c r="A26" s="86" t="s">
        <v>692</v>
      </c>
    </row>
    <row r="27" spans="1:1" ht="17.399999999999999" x14ac:dyDescent="0.35">
      <c r="A27" s="86" t="s">
        <v>693</v>
      </c>
    </row>
    <row r="28" spans="1:1" ht="17.399999999999999" x14ac:dyDescent="0.3">
      <c r="A28" s="84" t="s">
        <v>694</v>
      </c>
    </row>
    <row r="29" spans="1:1" ht="34.799999999999997" x14ac:dyDescent="0.3">
      <c r="A29" s="85" t="s">
        <v>695</v>
      </c>
    </row>
    <row r="30" spans="1:1" ht="34.799999999999997" x14ac:dyDescent="0.3">
      <c r="A30" s="85" t="s">
        <v>696</v>
      </c>
    </row>
    <row r="31" spans="1:1" ht="34.799999999999997" x14ac:dyDescent="0.3">
      <c r="A31" s="85" t="s">
        <v>697</v>
      </c>
    </row>
    <row r="32" spans="1:1" ht="34.799999999999997" x14ac:dyDescent="0.3">
      <c r="A32" s="85" t="s">
        <v>698</v>
      </c>
    </row>
    <row r="33" spans="1:1" ht="17.399999999999999" x14ac:dyDescent="0.3">
      <c r="A33" s="85"/>
    </row>
    <row r="34" spans="1:1" ht="18" x14ac:dyDescent="0.3">
      <c r="A34" s="81" t="s">
        <v>699</v>
      </c>
    </row>
    <row r="35" spans="1:1" ht="17.399999999999999" x14ac:dyDescent="0.3">
      <c r="A35" s="84" t="s">
        <v>700</v>
      </c>
    </row>
    <row r="36" spans="1:1" ht="34.799999999999997" x14ac:dyDescent="0.3">
      <c r="A36" s="85" t="s">
        <v>701</v>
      </c>
    </row>
    <row r="37" spans="1:1" ht="34.799999999999997" x14ac:dyDescent="0.3">
      <c r="A37" s="85" t="s">
        <v>702</v>
      </c>
    </row>
    <row r="38" spans="1:1" ht="34.799999999999997" x14ac:dyDescent="0.3">
      <c r="A38" s="85" t="s">
        <v>703</v>
      </c>
    </row>
    <row r="39" spans="1:1" ht="17.399999999999999" x14ac:dyDescent="0.3">
      <c r="A39" s="85" t="s">
        <v>704</v>
      </c>
    </row>
    <row r="40" spans="1:1" ht="34.799999999999997" x14ac:dyDescent="0.3">
      <c r="A40" s="85" t="s">
        <v>705</v>
      </c>
    </row>
    <row r="41" spans="1:1" ht="17.399999999999999" x14ac:dyDescent="0.3">
      <c r="A41" s="84" t="s">
        <v>706</v>
      </c>
    </row>
    <row r="42" spans="1:1" ht="17.399999999999999" x14ac:dyDescent="0.3">
      <c r="A42" s="85" t="s">
        <v>707</v>
      </c>
    </row>
    <row r="43" spans="1:1" ht="17.399999999999999" x14ac:dyDescent="0.35">
      <c r="A43" s="86" t="s">
        <v>708</v>
      </c>
    </row>
    <row r="44" spans="1:1" ht="17.399999999999999" x14ac:dyDescent="0.3">
      <c r="A44" s="84" t="s">
        <v>709</v>
      </c>
    </row>
    <row r="45" spans="1:1" ht="34.799999999999997" x14ac:dyDescent="0.35">
      <c r="A45" s="86" t="s">
        <v>710</v>
      </c>
    </row>
    <row r="46" spans="1:1" ht="34.799999999999997" x14ac:dyDescent="0.3">
      <c r="A46" s="85" t="s">
        <v>711</v>
      </c>
    </row>
    <row r="47" spans="1:1" ht="52.2" x14ac:dyDescent="0.3">
      <c r="A47" s="85" t="s">
        <v>712</v>
      </c>
    </row>
    <row r="48" spans="1:1" ht="17.399999999999999" x14ac:dyDescent="0.3">
      <c r="A48" s="85" t="s">
        <v>713</v>
      </c>
    </row>
    <row r="49" spans="1:1" ht="17.399999999999999" x14ac:dyDescent="0.35">
      <c r="A49" s="86" t="s">
        <v>714</v>
      </c>
    </row>
    <row r="50" spans="1:1" ht="17.399999999999999" x14ac:dyDescent="0.3">
      <c r="A50" s="84" t="s">
        <v>715</v>
      </c>
    </row>
    <row r="51" spans="1:1" ht="34.799999999999997" x14ac:dyDescent="0.35">
      <c r="A51" s="86" t="s">
        <v>716</v>
      </c>
    </row>
    <row r="52" spans="1:1" ht="17.399999999999999" x14ac:dyDescent="0.3">
      <c r="A52" s="85" t="s">
        <v>717</v>
      </c>
    </row>
    <row r="53" spans="1:1" ht="34.799999999999997" x14ac:dyDescent="0.35">
      <c r="A53" s="86" t="s">
        <v>718</v>
      </c>
    </row>
    <row r="54" spans="1:1" ht="17.399999999999999" x14ac:dyDescent="0.3">
      <c r="A54" s="84" t="s">
        <v>719</v>
      </c>
    </row>
    <row r="55" spans="1:1" ht="17.399999999999999" x14ac:dyDescent="0.35">
      <c r="A55" s="86" t="s">
        <v>720</v>
      </c>
    </row>
    <row r="56" spans="1:1" ht="34.799999999999997" x14ac:dyDescent="0.3">
      <c r="A56" s="85" t="s">
        <v>721</v>
      </c>
    </row>
    <row r="57" spans="1:1" ht="17.399999999999999" x14ac:dyDescent="0.3">
      <c r="A57" s="85" t="s">
        <v>722</v>
      </c>
    </row>
    <row r="58" spans="1:1" ht="34.799999999999997" x14ac:dyDescent="0.3">
      <c r="A58" s="85" t="s">
        <v>723</v>
      </c>
    </row>
    <row r="59" spans="1:1" ht="17.399999999999999" x14ac:dyDescent="0.3">
      <c r="A59" s="84" t="s">
        <v>724</v>
      </c>
    </row>
    <row r="60" spans="1:1" ht="34.799999999999997" x14ac:dyDescent="0.3">
      <c r="A60" s="85" t="s">
        <v>725</v>
      </c>
    </row>
    <row r="61" spans="1:1" ht="17.399999999999999" x14ac:dyDescent="0.3">
      <c r="A61" s="87"/>
    </row>
    <row r="62" spans="1:1" ht="18" x14ac:dyDescent="0.3">
      <c r="A62" s="81" t="s">
        <v>726</v>
      </c>
    </row>
    <row r="63" spans="1:1" ht="17.399999999999999" x14ac:dyDescent="0.3">
      <c r="A63" s="84" t="s">
        <v>727</v>
      </c>
    </row>
    <row r="64" spans="1:1" ht="34.799999999999997" x14ac:dyDescent="0.3">
      <c r="A64" s="85" t="s">
        <v>728</v>
      </c>
    </row>
    <row r="65" spans="1:1" ht="17.399999999999999" x14ac:dyDescent="0.3">
      <c r="A65" s="85" t="s">
        <v>729</v>
      </c>
    </row>
    <row r="66" spans="1:1" ht="52.2" x14ac:dyDescent="0.3">
      <c r="A66" s="83" t="s">
        <v>730</v>
      </c>
    </row>
    <row r="67" spans="1:1" ht="34.799999999999997" x14ac:dyDescent="0.3">
      <c r="A67" s="83" t="s">
        <v>731</v>
      </c>
    </row>
    <row r="68" spans="1:1" ht="34.799999999999997" x14ac:dyDescent="0.3">
      <c r="A68" s="83" t="s">
        <v>732</v>
      </c>
    </row>
    <row r="69" spans="1:1" ht="17.399999999999999" x14ac:dyDescent="0.3">
      <c r="A69" s="88" t="s">
        <v>733</v>
      </c>
    </row>
    <row r="70" spans="1:1" ht="52.2" x14ac:dyDescent="0.3">
      <c r="A70" s="83" t="s">
        <v>734</v>
      </c>
    </row>
    <row r="71" spans="1:1" ht="17.399999999999999" x14ac:dyDescent="0.3">
      <c r="A71" s="83" t="s">
        <v>735</v>
      </c>
    </row>
    <row r="72" spans="1:1" ht="17.399999999999999" x14ac:dyDescent="0.3">
      <c r="A72" s="88" t="s">
        <v>736</v>
      </c>
    </row>
    <row r="73" spans="1:1" ht="17.399999999999999" x14ac:dyDescent="0.3">
      <c r="A73" s="83" t="s">
        <v>737</v>
      </c>
    </row>
    <row r="74" spans="1:1" ht="17.399999999999999" x14ac:dyDescent="0.3">
      <c r="A74" s="88" t="s">
        <v>738</v>
      </c>
    </row>
    <row r="75" spans="1:1" ht="34.799999999999997" x14ac:dyDescent="0.3">
      <c r="A75" s="83" t="s">
        <v>739</v>
      </c>
    </row>
    <row r="76" spans="1:1" ht="17.399999999999999" x14ac:dyDescent="0.3">
      <c r="A76" s="83" t="s">
        <v>740</v>
      </c>
    </row>
    <row r="77" spans="1:1" ht="52.2" x14ac:dyDescent="0.3">
      <c r="A77" s="83" t="s">
        <v>741</v>
      </c>
    </row>
    <row r="78" spans="1:1" ht="17.399999999999999" x14ac:dyDescent="0.3">
      <c r="A78" s="88" t="s">
        <v>742</v>
      </c>
    </row>
    <row r="79" spans="1:1" ht="17.399999999999999" x14ac:dyDescent="0.35">
      <c r="A79" s="82" t="s">
        <v>743</v>
      </c>
    </row>
    <row r="80" spans="1:1" ht="17.399999999999999" x14ac:dyDescent="0.3">
      <c r="A80" s="88" t="s">
        <v>744</v>
      </c>
    </row>
    <row r="81" spans="1:1" ht="34.799999999999997" x14ac:dyDescent="0.3">
      <c r="A81" s="83" t="s">
        <v>745</v>
      </c>
    </row>
    <row r="82" spans="1:1" ht="34.799999999999997" x14ac:dyDescent="0.3">
      <c r="A82" s="83" t="s">
        <v>746</v>
      </c>
    </row>
    <row r="83" spans="1:1" ht="34.799999999999997" x14ac:dyDescent="0.3">
      <c r="A83" s="83" t="s">
        <v>747</v>
      </c>
    </row>
    <row r="84" spans="1:1" ht="34.799999999999997" x14ac:dyDescent="0.3">
      <c r="A84" s="83" t="s">
        <v>748</v>
      </c>
    </row>
    <row r="85" spans="1:1" ht="34.799999999999997" x14ac:dyDescent="0.3">
      <c r="A85" s="83" t="s">
        <v>749</v>
      </c>
    </row>
    <row r="86" spans="1:1" ht="17.399999999999999" x14ac:dyDescent="0.3">
      <c r="A86" s="88" t="s">
        <v>750</v>
      </c>
    </row>
    <row r="87" spans="1:1" ht="17.399999999999999" x14ac:dyDescent="0.3">
      <c r="A87" s="83" t="s">
        <v>751</v>
      </c>
    </row>
    <row r="88" spans="1:1" ht="34.799999999999997" x14ac:dyDescent="0.3">
      <c r="A88" s="83" t="s">
        <v>752</v>
      </c>
    </row>
    <row r="89" spans="1:1" ht="17.399999999999999" x14ac:dyDescent="0.3">
      <c r="A89" s="88" t="s">
        <v>753</v>
      </c>
    </row>
    <row r="90" spans="1:1" ht="34.799999999999997" x14ac:dyDescent="0.3">
      <c r="A90" s="83" t="s">
        <v>754</v>
      </c>
    </row>
    <row r="91" spans="1:1" ht="17.399999999999999" x14ac:dyDescent="0.3">
      <c r="A91" s="88" t="s">
        <v>755</v>
      </c>
    </row>
    <row r="92" spans="1:1" ht="17.399999999999999" x14ac:dyDescent="0.35">
      <c r="A92" s="82" t="s">
        <v>756</v>
      </c>
    </row>
    <row r="93" spans="1:1" ht="17.399999999999999" x14ac:dyDescent="0.3">
      <c r="A93" s="83" t="s">
        <v>757</v>
      </c>
    </row>
    <row r="94" spans="1:1" ht="17.399999999999999" x14ac:dyDescent="0.3">
      <c r="A94" s="83"/>
    </row>
    <row r="95" spans="1:1" ht="18" x14ac:dyDescent="0.3">
      <c r="A95" s="81" t="s">
        <v>758</v>
      </c>
    </row>
    <row r="96" spans="1:1" ht="34.799999999999997" x14ac:dyDescent="0.35">
      <c r="A96" s="82" t="s">
        <v>759</v>
      </c>
    </row>
    <row r="97" spans="1:1" ht="17.399999999999999" x14ac:dyDescent="0.35">
      <c r="A97" s="82" t="s">
        <v>760</v>
      </c>
    </row>
    <row r="98" spans="1:1" ht="17.399999999999999" x14ac:dyDescent="0.3">
      <c r="A98" s="88" t="s">
        <v>761</v>
      </c>
    </row>
    <row r="99" spans="1:1" ht="17.399999999999999" x14ac:dyDescent="0.3">
      <c r="A99" s="80" t="s">
        <v>762</v>
      </c>
    </row>
    <row r="100" spans="1:1" ht="17.399999999999999" x14ac:dyDescent="0.3">
      <c r="A100" s="83" t="s">
        <v>763</v>
      </c>
    </row>
    <row r="101" spans="1:1" ht="17.399999999999999" x14ac:dyDescent="0.3">
      <c r="A101" s="83" t="s">
        <v>764</v>
      </c>
    </row>
    <row r="102" spans="1:1" ht="17.399999999999999" x14ac:dyDescent="0.3">
      <c r="A102" s="83" t="s">
        <v>765</v>
      </c>
    </row>
    <row r="103" spans="1:1" ht="17.399999999999999" x14ac:dyDescent="0.3">
      <c r="A103" s="83" t="s">
        <v>766</v>
      </c>
    </row>
    <row r="104" spans="1:1" ht="34.799999999999997" x14ac:dyDescent="0.3">
      <c r="A104" s="83" t="s">
        <v>767</v>
      </c>
    </row>
    <row r="105" spans="1:1" ht="17.399999999999999" x14ac:dyDescent="0.3">
      <c r="A105" s="80" t="s">
        <v>768</v>
      </c>
    </row>
    <row r="106" spans="1:1" ht="17.399999999999999" x14ac:dyDescent="0.3">
      <c r="A106" s="83" t="s">
        <v>769</v>
      </c>
    </row>
    <row r="107" spans="1:1" ht="17.399999999999999" x14ac:dyDescent="0.3">
      <c r="A107" s="83" t="s">
        <v>770</v>
      </c>
    </row>
    <row r="108" spans="1:1" ht="17.399999999999999" x14ac:dyDescent="0.3">
      <c r="A108" s="83" t="s">
        <v>771</v>
      </c>
    </row>
    <row r="109" spans="1:1" ht="17.399999999999999" x14ac:dyDescent="0.3">
      <c r="A109" s="83" t="s">
        <v>772</v>
      </c>
    </row>
    <row r="110" spans="1:1" ht="17.399999999999999" x14ac:dyDescent="0.3">
      <c r="A110" s="83" t="s">
        <v>773</v>
      </c>
    </row>
    <row r="111" spans="1:1" ht="17.399999999999999" x14ac:dyDescent="0.3">
      <c r="A111" s="83" t="s">
        <v>774</v>
      </c>
    </row>
    <row r="112" spans="1:1" ht="17.399999999999999" x14ac:dyDescent="0.3">
      <c r="A112" s="88" t="s">
        <v>775</v>
      </c>
    </row>
    <row r="113" spans="1:1" ht="17.399999999999999" x14ac:dyDescent="0.3">
      <c r="A113" s="83" t="s">
        <v>776</v>
      </c>
    </row>
    <row r="114" spans="1:1" ht="17.399999999999999" x14ac:dyDescent="0.3">
      <c r="A114" s="80" t="s">
        <v>777</v>
      </c>
    </row>
    <row r="115" spans="1:1" ht="17.399999999999999" x14ac:dyDescent="0.3">
      <c r="A115" s="83" t="s">
        <v>778</v>
      </c>
    </row>
    <row r="116" spans="1:1" ht="17.399999999999999" x14ac:dyDescent="0.3">
      <c r="A116" s="83" t="s">
        <v>779</v>
      </c>
    </row>
    <row r="117" spans="1:1" ht="17.399999999999999" x14ac:dyDescent="0.3">
      <c r="A117" s="80" t="s">
        <v>780</v>
      </c>
    </row>
    <row r="118" spans="1:1" ht="17.399999999999999" x14ac:dyDescent="0.3">
      <c r="A118" s="83" t="s">
        <v>781</v>
      </c>
    </row>
    <row r="119" spans="1:1" ht="17.399999999999999" x14ac:dyDescent="0.3">
      <c r="A119" s="83" t="s">
        <v>782</v>
      </c>
    </row>
    <row r="120" spans="1:1" ht="17.399999999999999" x14ac:dyDescent="0.3">
      <c r="A120" s="83" t="s">
        <v>783</v>
      </c>
    </row>
    <row r="121" spans="1:1" ht="17.399999999999999" x14ac:dyDescent="0.3">
      <c r="A121" s="88" t="s">
        <v>784</v>
      </c>
    </row>
    <row r="122" spans="1:1" ht="17.399999999999999" x14ac:dyDescent="0.3">
      <c r="A122" s="80" t="s">
        <v>785</v>
      </c>
    </row>
    <row r="123" spans="1:1" ht="17.399999999999999" x14ac:dyDescent="0.3">
      <c r="A123" s="80" t="s">
        <v>786</v>
      </c>
    </row>
    <row r="124" spans="1:1" ht="17.399999999999999" x14ac:dyDescent="0.3">
      <c r="A124" s="83" t="s">
        <v>787</v>
      </c>
    </row>
    <row r="125" spans="1:1" ht="17.399999999999999" x14ac:dyDescent="0.3">
      <c r="A125" s="83" t="s">
        <v>788</v>
      </c>
    </row>
    <row r="126" spans="1:1" ht="17.399999999999999" x14ac:dyDescent="0.3">
      <c r="A126" s="83" t="s">
        <v>789</v>
      </c>
    </row>
    <row r="127" spans="1:1" ht="17.399999999999999" x14ac:dyDescent="0.3">
      <c r="A127" s="83" t="s">
        <v>790</v>
      </c>
    </row>
    <row r="128" spans="1:1" ht="17.399999999999999" x14ac:dyDescent="0.3">
      <c r="A128" s="83" t="s">
        <v>791</v>
      </c>
    </row>
    <row r="129" spans="1:1" ht="17.399999999999999" x14ac:dyDescent="0.3">
      <c r="A129" s="88" t="s">
        <v>792</v>
      </c>
    </row>
    <row r="130" spans="1:1" ht="34.799999999999997" x14ac:dyDescent="0.3">
      <c r="A130" s="83" t="s">
        <v>793</v>
      </c>
    </row>
    <row r="131" spans="1:1" ht="69.599999999999994" x14ac:dyDescent="0.3">
      <c r="A131" s="83" t="s">
        <v>794</v>
      </c>
    </row>
    <row r="132" spans="1:1" ht="34.799999999999997" x14ac:dyDescent="0.3">
      <c r="A132" s="83" t="s">
        <v>795</v>
      </c>
    </row>
    <row r="133" spans="1:1" ht="17.399999999999999" x14ac:dyDescent="0.3">
      <c r="A133" s="88" t="s">
        <v>796</v>
      </c>
    </row>
    <row r="134" spans="1:1" ht="34.799999999999997" x14ac:dyDescent="0.3">
      <c r="A134" s="80" t="s">
        <v>797</v>
      </c>
    </row>
    <row r="135" spans="1:1" ht="17.399999999999999" x14ac:dyDescent="0.3">
      <c r="A135" s="80"/>
    </row>
    <row r="136" spans="1:1" ht="18" x14ac:dyDescent="0.3">
      <c r="A136" s="81" t="s">
        <v>798</v>
      </c>
    </row>
    <row r="137" spans="1:1" ht="17.399999999999999" x14ac:dyDescent="0.3">
      <c r="A137" s="83" t="s">
        <v>799</v>
      </c>
    </row>
    <row r="138" spans="1:1" ht="52.2" x14ac:dyDescent="0.3">
      <c r="A138" s="85" t="s">
        <v>800</v>
      </c>
    </row>
    <row r="139" spans="1:1" ht="34.799999999999997" x14ac:dyDescent="0.3">
      <c r="A139" s="85" t="s">
        <v>801</v>
      </c>
    </row>
    <row r="140" spans="1:1" ht="17.399999999999999" x14ac:dyDescent="0.3">
      <c r="A140" s="84" t="s">
        <v>802</v>
      </c>
    </row>
    <row r="141" spans="1:1" ht="17.399999999999999" x14ac:dyDescent="0.3">
      <c r="A141" s="89" t="s">
        <v>803</v>
      </c>
    </row>
    <row r="142" spans="1:1" ht="34.799999999999997" x14ac:dyDescent="0.35">
      <c r="A142" s="86" t="s">
        <v>804</v>
      </c>
    </row>
    <row r="143" spans="1:1" ht="17.399999999999999" x14ac:dyDescent="0.3">
      <c r="A143" s="85" t="s">
        <v>805</v>
      </c>
    </row>
    <row r="144" spans="1:1" ht="17.399999999999999" x14ac:dyDescent="0.3">
      <c r="A144" s="85" t="s">
        <v>806</v>
      </c>
    </row>
    <row r="145" spans="1:1" ht="17.399999999999999" x14ac:dyDescent="0.3">
      <c r="A145" s="89" t="s">
        <v>807</v>
      </c>
    </row>
    <row r="146" spans="1:1" ht="17.399999999999999" x14ac:dyDescent="0.3">
      <c r="A146" s="84" t="s">
        <v>808</v>
      </c>
    </row>
    <row r="147" spans="1:1" ht="17.399999999999999" x14ac:dyDescent="0.3">
      <c r="A147" s="89" t="s">
        <v>809</v>
      </c>
    </row>
    <row r="148" spans="1:1" ht="17.399999999999999" x14ac:dyDescent="0.3">
      <c r="A148" s="85" t="s">
        <v>810</v>
      </c>
    </row>
    <row r="149" spans="1:1" ht="17.399999999999999" x14ac:dyDescent="0.3">
      <c r="A149" s="85" t="s">
        <v>811</v>
      </c>
    </row>
    <row r="150" spans="1:1" ht="17.399999999999999" x14ac:dyDescent="0.3">
      <c r="A150" s="85" t="s">
        <v>812</v>
      </c>
    </row>
    <row r="151" spans="1:1" ht="34.799999999999997" x14ac:dyDescent="0.3">
      <c r="A151" s="89" t="s">
        <v>813</v>
      </c>
    </row>
    <row r="152" spans="1:1" ht="17.399999999999999" x14ac:dyDescent="0.3">
      <c r="A152" s="84" t="s">
        <v>814</v>
      </c>
    </row>
    <row r="153" spans="1:1" ht="17.399999999999999" x14ac:dyDescent="0.3">
      <c r="A153" s="85" t="s">
        <v>815</v>
      </c>
    </row>
    <row r="154" spans="1:1" ht="17.399999999999999" x14ac:dyDescent="0.3">
      <c r="A154" s="85" t="s">
        <v>816</v>
      </c>
    </row>
    <row r="155" spans="1:1" ht="17.399999999999999" x14ac:dyDescent="0.3">
      <c r="A155" s="85" t="s">
        <v>817</v>
      </c>
    </row>
    <row r="156" spans="1:1" ht="17.399999999999999" x14ac:dyDescent="0.3">
      <c r="A156" s="85" t="s">
        <v>818</v>
      </c>
    </row>
    <row r="157" spans="1:1" ht="34.799999999999997" x14ac:dyDescent="0.3">
      <c r="A157" s="85" t="s">
        <v>819</v>
      </c>
    </row>
    <row r="158" spans="1:1" ht="34.799999999999997" x14ac:dyDescent="0.3">
      <c r="A158" s="85" t="s">
        <v>820</v>
      </c>
    </row>
    <row r="159" spans="1:1" ht="17.399999999999999" x14ac:dyDescent="0.3">
      <c r="A159" s="84" t="s">
        <v>821</v>
      </c>
    </row>
    <row r="160" spans="1:1" ht="34.799999999999997" x14ac:dyDescent="0.3">
      <c r="A160" s="85" t="s">
        <v>822</v>
      </c>
    </row>
    <row r="161" spans="1:1" ht="34.799999999999997" x14ac:dyDescent="0.3">
      <c r="A161" s="85" t="s">
        <v>823</v>
      </c>
    </row>
    <row r="162" spans="1:1" ht="17.399999999999999" x14ac:dyDescent="0.3">
      <c r="A162" s="85" t="s">
        <v>824</v>
      </c>
    </row>
    <row r="163" spans="1:1" ht="17.399999999999999" x14ac:dyDescent="0.3">
      <c r="A163" s="84" t="s">
        <v>825</v>
      </c>
    </row>
    <row r="164" spans="1:1" ht="34.799999999999997" x14ac:dyDescent="0.35">
      <c r="A164" s="91" t="s">
        <v>837</v>
      </c>
    </row>
    <row r="165" spans="1:1" ht="34.799999999999997" x14ac:dyDescent="0.3">
      <c r="A165" s="85" t="s">
        <v>826</v>
      </c>
    </row>
    <row r="166" spans="1:1" ht="17.399999999999999" x14ac:dyDescent="0.3">
      <c r="A166" s="84" t="s">
        <v>827</v>
      </c>
    </row>
    <row r="167" spans="1:1" ht="17.399999999999999" x14ac:dyDescent="0.3">
      <c r="A167" s="85" t="s">
        <v>828</v>
      </c>
    </row>
    <row r="168" spans="1:1" ht="17.399999999999999" x14ac:dyDescent="0.3">
      <c r="A168" s="84" t="s">
        <v>829</v>
      </c>
    </row>
    <row r="169" spans="1:1" ht="17.399999999999999" x14ac:dyDescent="0.35">
      <c r="A169" s="86" t="s">
        <v>830</v>
      </c>
    </row>
    <row r="170" spans="1:1" ht="17.399999999999999" x14ac:dyDescent="0.35">
      <c r="A170" s="86"/>
    </row>
    <row r="171" spans="1:1" ht="17.399999999999999" x14ac:dyDescent="0.35">
      <c r="A171" s="86"/>
    </row>
    <row r="172" spans="1:1" ht="17.399999999999999" x14ac:dyDescent="0.35">
      <c r="A172" s="86"/>
    </row>
    <row r="173" spans="1:1" ht="17.399999999999999" x14ac:dyDescent="0.35">
      <c r="A173" s="86"/>
    </row>
    <row r="174" spans="1:1" ht="17.399999999999999" x14ac:dyDescent="0.35">
      <c r="A174" s="86"/>
    </row>
  </sheetData>
  <printOptions horizontalCentered="1" verticalCentered="1"/>
  <pageMargins left="0.70866141732283472" right="0.70866141732283472" top="0.74803149606299213" bottom="0.74803149606299213" header="0.31496062992125984" footer="0.31496062992125984"/>
  <pageSetup paperSize="9" scale="44" fitToHeight="0" orientation="landscape" r:id="rId1"/>
  <headerFooter>
    <oddHeader>&amp;R&amp;G</oddHeader>
  </headerFooter>
  <rowBreaks count="1" manualBreakCount="1">
    <brk id="33" max="16383" man="1"/>
  </rowBreaks>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11</vt:i4>
      </vt:variant>
    </vt:vector>
  </HeadingPairs>
  <TitlesOfParts>
    <vt:vector size="18" baseType="lpstr">
      <vt:lpstr>Introduction</vt:lpstr>
      <vt:lpstr>A. HTT General</vt:lpstr>
      <vt:lpstr>B2. HTT Public Sector Assets</vt:lpstr>
      <vt:lpstr>C. HTT Harmonised Glossary</vt:lpstr>
      <vt:lpstr>D. National Transparency Templ</vt:lpstr>
      <vt:lpstr>E. Optional ECB-ECAIs data</vt:lpstr>
      <vt:lpstr>Disclaimer</vt:lpstr>
      <vt:lpstr>Disclaimer!general_tc</vt:lpstr>
      <vt:lpstr>'A. HTT General'!Print_Area</vt:lpstr>
      <vt:lpstr>'B2. HTT Public Sector Assets'!Print_Area</vt:lpstr>
      <vt:lpstr>'C. HTT Harmonised Glossary'!Print_Area</vt:lpstr>
      <vt:lpstr>'D. National Transparency Templ'!Print_Area</vt:lpstr>
      <vt:lpstr>Disclaimer!Print_Area</vt:lpstr>
      <vt:lpstr>'E. Optional ECB-ECAIs data'!Print_Area</vt:lpstr>
      <vt:lpstr>Introduction!Print_Area</vt:lpstr>
      <vt:lpstr>'D. National Transparency Templ'!Print_Titles</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SBD</cp:lastModifiedBy>
  <cp:lastPrinted>2023-05-03T18:30:29Z</cp:lastPrinted>
  <dcterms:created xsi:type="dcterms:W3CDTF">2016-04-21T08:07:20Z</dcterms:created>
  <dcterms:modified xsi:type="dcterms:W3CDTF">2023-07-27T14:17:01Z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9f5103a-f43a-4233-9f37-85423a009e76_Enabled">
    <vt:lpwstr>true</vt:lpwstr>
  </property>
  <property fmtid="{D5CDD505-2E9C-101B-9397-08002B2CF9AE}" pid="3" name="MSIP_Label_49f5103a-f43a-4233-9f37-85423a009e76_SetDate">
    <vt:lpwstr>2023-04-27T14:09:58Z</vt:lpwstr>
  </property>
  <property fmtid="{D5CDD505-2E9C-101B-9397-08002B2CF9AE}" pid="4" name="MSIP_Label_49f5103a-f43a-4233-9f37-85423a009e76_Method">
    <vt:lpwstr>Standard</vt:lpwstr>
  </property>
  <property fmtid="{D5CDD505-2E9C-101B-9397-08002B2CF9AE}" pid="5" name="MSIP_Label_49f5103a-f43a-4233-9f37-85423a009e76_Name">
    <vt:lpwstr>Interna</vt:lpwstr>
  </property>
  <property fmtid="{D5CDD505-2E9C-101B-9397-08002B2CF9AE}" pid="6" name="MSIP_Label_49f5103a-f43a-4233-9f37-85423a009e76_SiteId">
    <vt:lpwstr>42797b59-183c-4bae-ac8a-52d6030330d6</vt:lpwstr>
  </property>
  <property fmtid="{D5CDD505-2E9C-101B-9397-08002B2CF9AE}" pid="7" name="MSIP_Label_49f5103a-f43a-4233-9f37-85423a009e76_ActionId">
    <vt:lpwstr>ffb4c1b4-13dc-4bf2-9ab2-dd1ad32e3bb1</vt:lpwstr>
  </property>
  <property fmtid="{D5CDD505-2E9C-101B-9397-08002B2CF9AE}" pid="8" name="MSIP_Label_49f5103a-f43a-4233-9f37-85423a009e76_ContentBits">
    <vt:lpwstr>0</vt:lpwstr>
  </property>
  <property fmtid="{D5CDD505-2E9C-101B-9397-08002B2CF9AE}" pid="9" name="DISdDocName">
    <vt:lpwstr>PR_UCMS02082871</vt:lpwstr>
  </property>
  <property fmtid="{D5CDD505-2E9C-101B-9397-08002B2CF9AE}" pid="10" name="DISProperties">
    <vt:lpwstr>DISdDocName,DIScgiUrl,DISdUser,DISdID,DISidcName,DISTaskPaneUrl</vt:lpwstr>
  </property>
  <property fmtid="{D5CDD505-2E9C-101B-9397-08002B2CF9AE}" pid="11" name="DIScgiUrl">
    <vt:lpwstr>http://peucmasp01.mw.pr.geos.loc:7001/cs/idcplg</vt:lpwstr>
  </property>
  <property fmtid="{D5CDD505-2E9C-101B-9397-08002B2CF9AE}" pid="12" name="DISdUser">
    <vt:lpwstr>anonymous</vt:lpwstr>
  </property>
  <property fmtid="{D5CDD505-2E9C-101B-9397-08002B2CF9AE}" pid="13" name="DISdID">
    <vt:lpwstr>70918</vt:lpwstr>
  </property>
  <property fmtid="{D5CDD505-2E9C-101B-9397-08002B2CF9AE}" pid="14" name="DISidcName">
    <vt:lpwstr>pr_ucme01</vt:lpwstr>
  </property>
  <property fmtid="{D5CDD505-2E9C-101B-9397-08002B2CF9AE}" pid="15" name="DISTaskPaneUrl">
    <vt:lpwstr>http://peucmasp01.mw.pr.geos.loc:7001/cs/idcplg?IdcService=DESKTOP_DOC_INFO&amp;dDocName=PR_UCMS02082871&amp;dID=70918&amp;ClientControlled=DocMan,taskpane&amp;coreContentOnly=1</vt:lpwstr>
  </property>
</Properties>
</file>